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analiz vukon 2018-2019" sheetId="1" r:id="rId1"/>
  </sheets>
  <definedNames>
    <definedName name="Data" localSheetId="0">'analiz vukon 2018-2019'!$A$10:$U$108</definedName>
    <definedName name="Data">#REF!</definedName>
    <definedName name="Date" localSheetId="0">'analiz vukon 2018-2019'!$A$2</definedName>
    <definedName name="Date">#REF!</definedName>
    <definedName name="Date1" localSheetId="0">'analiz vukon 2018-2019'!$A$5</definedName>
    <definedName name="Date1">#REF!</definedName>
    <definedName name="EXCEL_VER">10</definedName>
    <definedName name="PRINT_DATE">"23.07.2018 11:33:02"</definedName>
    <definedName name="PRINTER">"Eксель_Імпорт (XlRpt)  ДержКазначейство ЦА, Копичко Олександр"</definedName>
    <definedName name="REP_CREATOR">"0300-YarynjukR"</definedName>
    <definedName name="SignB" localSheetId="0">'analiz vukon 2018-2019'!#REF!</definedName>
    <definedName name="SignB">#REF!</definedName>
    <definedName name="SignD" localSheetId="0">'analiz vukon 2018-2019'!#REF!</definedName>
    <definedName name="SignD">#REF!</definedName>
    <definedName name="_xlnm.Print_Titles" localSheetId="0">'analiz vukon 2018-2019'!$6:$8</definedName>
    <definedName name="_xlnm.Print_Area" localSheetId="0">'analiz vukon 2018-2019'!$A$1:$M$187</definedName>
  </definedNames>
  <calcPr fullCalcOnLoad="1"/>
</workbook>
</file>

<file path=xl/sharedStrings.xml><?xml version="1.0" encoding="utf-8"?>
<sst xmlns="http://schemas.openxmlformats.org/spreadsheetml/2006/main" count="451" uniqueCount="336">
  <si>
    <t>(гривень)</t>
  </si>
  <si>
    <t>ДОХОДИ</t>
  </si>
  <si>
    <t>ВИДАТКИ</t>
  </si>
  <si>
    <t>КРЕДИТУВАННЯ</t>
  </si>
  <si>
    <t xml:space="preserve">Найменування </t>
  </si>
  <si>
    <t>Загальний фонд</t>
  </si>
  <si>
    <t>Спеціальний фонд</t>
  </si>
  <si>
    <t>Разом</t>
  </si>
  <si>
    <t>Податкові надходження:</t>
  </si>
  <si>
    <t>10000000</t>
  </si>
  <si>
    <t>Податки на доходи, податки на прибуток, податки на збільшення ринкової вартості</t>
  </si>
  <si>
    <t>11000000</t>
  </si>
  <si>
    <t>Податок 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</si>
  <si>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</si>
  <si>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</si>
  <si>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</si>
  <si>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</si>
  <si>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</si>
  <si>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</si>
  <si>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</si>
  <si>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Рентна плата та плата за використання інших природних ресурсів</t>
  </si>
  <si>
    <t>13000000</t>
  </si>
  <si>
    <t>Рентна плата за спеціальне використання лісових ресурсів</t>
  </si>
  <si>
    <t>13010000</t>
  </si>
  <si>
    <t>Інші податки та збори </t>
  </si>
  <si>
    <t>19000000</t>
  </si>
  <si>
    <t>Екологічний податок </t>
  </si>
  <si>
    <t>19010000</t>
  </si>
  <si>
    <t>Надходження від викидів забруднюючих речовин в атмосферне повітря стаціонарними джерелами забруднення </t>
  </si>
  <si>
    <t>19010100</t>
  </si>
  <si>
    <t>Неподаткові надходження</t>
  </si>
  <si>
    <t>20000000</t>
  </si>
  <si>
    <t>Доходи від  власності та підприємницької діяльності</t>
  </si>
  <si>
    <t>21000000</t>
  </si>
  <si>
    <t>Плата за розміщення тимчасово вільних коштів місцевих бюджетів </t>
  </si>
  <si>
    <t>21050000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</si>
  <si>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</si>
  <si>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</si>
  <si>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</si>
  <si>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</si>
  <si>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</si>
  <si>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</si>
  <si>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Орендна плата за водні об'єкти (їх частини), що надаються в користування на умовах оренди, районними, Київською та Севастопольською міськими державними адміністраціями, місцевими радами</t>
  </si>
  <si>
    <t>22130000</t>
  </si>
  <si>
    <t>Інші неподаткові надходження  </t>
  </si>
  <si>
    <t>24000000</t>
  </si>
  <si>
    <t>Інші надходження  </t>
  </si>
  <si>
    <t>24060000</t>
  </si>
  <si>
    <t>24060300</t>
  </si>
  <si>
    <t>Власні надходження бюджетних установ  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</si>
  <si>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</si>
  <si>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</si>
  <si>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</si>
  <si>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</si>
  <si>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</si>
  <si>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додаткової (господарської) діяльності </t>
  </si>
  <si>
    <t>25010200</t>
  </si>
  <si>
    <t>Плата за оренду майна бюджетних установ</t>
  </si>
  <si>
    <t>25010300</t>
  </si>
  <si>
    <t>Інші джерела власних надходжень бюджетних установ  </t>
  </si>
  <si>
    <t>25020000</t>
  </si>
  <si>
    <t>Благодійні внески, гранти та дарунки</t>
  </si>
  <si>
    <t>25020100</t>
  </si>
  <si>
    <t>25020200</t>
  </si>
  <si>
    <t>Усього доходів без урахування міжбюджетних трансфертів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</si>
  <si>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</si>
  <si>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</si>
  <si>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</si>
  <si>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</si>
  <si>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</si>
  <si>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Субвенції з державного бюджету місцевим бюджетам</t>
  </si>
  <si>
    <t>41030000</t>
  </si>
  <si>
    <t>Освітня субвенція з державного бюджету місцевим бюджетам</t>
  </si>
  <si>
    <t>41033900</t>
  </si>
  <si>
    <t>Медична субвенція з державного бюджету місцевим бюджетам</t>
  </si>
  <si>
    <t>41034200</t>
  </si>
  <si>
    <t>Усього доходів з урахуванням міжбюджетних трансфертів з державного бюджету</t>
  </si>
  <si>
    <t>90010200</t>
  </si>
  <si>
    <t>Субвенції з місцевих бюджетів іншим місцевим бюджетам</t>
  </si>
  <si>
    <t>41050000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</si>
  <si>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</si>
  <si>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</si>
  <si>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Інші субвенції з місцевого бюджету</t>
  </si>
  <si>
    <t>41053900</t>
  </si>
  <si>
    <t>Усього</t>
  </si>
  <si>
    <t>90010300</t>
  </si>
  <si>
    <t>Державне управлiння</t>
  </si>
  <si>
    <t>0100</t>
  </si>
  <si>
    <t>9102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</si>
  <si>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</si>
  <si>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</si>
  <si>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Освiта</t>
  </si>
  <si>
    <t>1000</t>
  </si>
  <si>
    <t>Забезпечення діяльності інших закладів у сфері освіти</t>
  </si>
  <si>
    <t>1161</t>
  </si>
  <si>
    <t>3000</t>
  </si>
  <si>
    <t>1010</t>
  </si>
  <si>
    <t>1020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</si>
  <si>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</si>
  <si>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</si>
  <si>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Інші заходи у сфері соціального захисту і соціального забезпечення</t>
  </si>
  <si>
    <t>3242</t>
  </si>
  <si>
    <t>Культура i мистецтво</t>
  </si>
  <si>
    <t>4000</t>
  </si>
  <si>
    <t>Забезпечення діяльності бібліотек</t>
  </si>
  <si>
    <t>4030</t>
  </si>
  <si>
    <t>Інші заходи в галузі культури і мистецтва</t>
  </si>
  <si>
    <t>4082</t>
  </si>
  <si>
    <t>Фiзична культура i спорт</t>
  </si>
  <si>
    <t>5000</t>
  </si>
  <si>
    <t>5061</t>
  </si>
  <si>
    <t>Житлово-комунальне господарство</t>
  </si>
  <si>
    <t>6000</t>
  </si>
  <si>
    <t>Організація благоустрою населених пунктів</t>
  </si>
  <si>
    <t>6030</t>
  </si>
  <si>
    <t>Економічна діяльність</t>
  </si>
  <si>
    <t>7000</t>
  </si>
  <si>
    <t>Сільське, лісове, рибне господарство та мисливство</t>
  </si>
  <si>
    <t>7100</t>
  </si>
  <si>
    <t>Реалізація програм в галузі сільського господарства</t>
  </si>
  <si>
    <t>7110</t>
  </si>
  <si>
    <t>Будівництво та регіональний розвиток</t>
  </si>
  <si>
    <t>7300</t>
  </si>
  <si>
    <t>7322</t>
  </si>
  <si>
    <t>Транспорт та транспортна інфраструктура, дорожнє господарство</t>
  </si>
  <si>
    <t>7400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</si>
  <si>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</si>
  <si>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</si>
  <si>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Інші програми та заходи, пов'язані з економічною діяльністю</t>
  </si>
  <si>
    <t>7600</t>
  </si>
  <si>
    <t>Внески до статутного капіталу суб’єктів господарювання</t>
  </si>
  <si>
    <t>7670</t>
  </si>
  <si>
    <t>Інша економічна діяльність</t>
  </si>
  <si>
    <t>7690</t>
  </si>
  <si>
    <t>Інші заходи, пов'язані з економічною діяльністю</t>
  </si>
  <si>
    <t>7693</t>
  </si>
  <si>
    <t>Інша діяльність</t>
  </si>
  <si>
    <t>8000</t>
  </si>
  <si>
    <t>Охорона навколишнього природного середовища</t>
  </si>
  <si>
    <t>8300</t>
  </si>
  <si>
    <t>Природоохоронні заходи за рахунок цільових фондів</t>
  </si>
  <si>
    <t>8340</t>
  </si>
  <si>
    <t>Резервний фонд</t>
  </si>
  <si>
    <t>8700</t>
  </si>
  <si>
    <t>Усього видатків без урахування міжбюджетних трансфертів</t>
  </si>
  <si>
    <t>900201</t>
  </si>
  <si>
    <t>Усього видатків з трансфертами, що передаються до державного бюджету</t>
  </si>
  <si>
    <t>900202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</si>
  <si>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</si>
  <si>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9400</t>
  </si>
  <si>
    <t>9410</t>
  </si>
  <si>
    <t>9700</t>
  </si>
  <si>
    <t>9770</t>
  </si>
  <si>
    <t>900203</t>
  </si>
  <si>
    <t>Кредитування</t>
  </si>
  <si>
    <t>8800</t>
  </si>
  <si>
    <t>Надання кредиту</t>
  </si>
  <si>
    <t>Довгострокові кредити індивідуальним забудовникам житла на селі  та їх повернення</t>
  </si>
  <si>
    <t>8830</t>
  </si>
  <si>
    <t>8831</t>
  </si>
  <si>
    <t>24170000</t>
  </si>
  <si>
    <t>Надходження коштів пайової участі у розвитку інфраструктури населеного пункту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</si>
  <si>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</si>
  <si>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</si>
  <si>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</si>
  <si>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</si>
  <si>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</si>
  <si>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</si>
  <si>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Місцеві податки</t>
  </si>
  <si>
    <t>Податок на майно</t>
  </si>
  <si>
    <t>Земельний податок з юридичних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</si>
  <si>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</si>
  <si>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</si>
  <si>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</si>
  <si>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</si>
  <si>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</si>
  <si>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21080000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</si>
  <si>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</si>
  <si>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</si>
  <si>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21081100</t>
  </si>
  <si>
    <t>21081500</t>
  </si>
  <si>
    <t>22012500</t>
  </si>
  <si>
    <t>22090000</t>
  </si>
  <si>
    <t>22090100</t>
  </si>
  <si>
    <t>Плата за надання інших адміністративних послуг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</si>
  <si>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</si>
  <si>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41033200</t>
  </si>
  <si>
    <t>41040000</t>
  </si>
  <si>
    <t>41040200</t>
  </si>
  <si>
    <t>41051100</t>
  </si>
  <si>
    <t>41051200</t>
  </si>
  <si>
    <t>41051400</t>
  </si>
  <si>
    <t>Дотації з місцевих бюджетів іншим місцевим бюджетам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</si>
  <si>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</si>
  <si>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</si>
  <si>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</si>
  <si>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</si>
  <si>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4060</t>
  </si>
  <si>
    <t>Забезпечення діяльності палаців i будинків культури, клубів, центрів дозвілля та iнших клубних закладів</t>
  </si>
  <si>
    <t>5041</t>
  </si>
  <si>
    <t>Утримання та фінансова підтримка спортивних споруд</t>
  </si>
  <si>
    <t>6084</t>
  </si>
  <si>
    <t>7130</t>
  </si>
  <si>
    <t>7370</t>
  </si>
  <si>
    <t>7362</t>
  </si>
  <si>
    <t>Реалізація інших заходів щодо соціально-економічного розвитку територій</t>
  </si>
  <si>
    <t>Заходи із запобігання та ліквідації надзвичайних ситуацій та наслідків стихійного лиха</t>
  </si>
  <si>
    <t>8110</t>
  </si>
  <si>
    <t>Реверсна дотація </t>
  </si>
  <si>
    <t>9110</t>
  </si>
  <si>
    <t>6013</t>
  </si>
  <si>
    <t>Забезпечення діяльності водопровідно-каналізаційного господарства</t>
  </si>
  <si>
    <t>7350</t>
  </si>
  <si>
    <t>Розроблення схем планування та забудови територій (містобудівної документації)</t>
  </si>
  <si>
    <t>8330</t>
  </si>
  <si>
    <t>Інша діяльність у сфері екології та охорони природних ресурсів</t>
  </si>
  <si>
    <t>3133</t>
  </si>
  <si>
    <t>Інші заходи та заклади молодіжної політики</t>
  </si>
  <si>
    <t>9730</t>
  </si>
  <si>
    <t>14000000</t>
  </si>
  <si>
    <t>14020000</t>
  </si>
  <si>
    <t>14021900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</si>
  <si>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</si>
  <si>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</si>
  <si>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</si>
  <si>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</si>
  <si>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18000000</t>
  </si>
  <si>
    <t>18010000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</si>
  <si>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</si>
  <si>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</si>
  <si>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</si>
  <si>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</si>
  <si>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</si>
  <si>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</si>
  <si>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18010500</t>
  </si>
  <si>
    <t>Орендна плата з юридичних осіб </t>
  </si>
  <si>
    <t>18010600</t>
  </si>
  <si>
    <t>Земельний податок з фізичних осіб</t>
  </si>
  <si>
    <t>18010700</t>
  </si>
  <si>
    <t>Орендна плата з фізичних осіб</t>
  </si>
  <si>
    <t>18010900</t>
  </si>
  <si>
    <t>18011000</t>
  </si>
  <si>
    <t>18011100</t>
  </si>
  <si>
    <t>18050000</t>
  </si>
  <si>
    <t>18050300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</si>
  <si>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</si>
  <si>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</si>
  <si>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</si>
  <si>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надходження</t>
  </si>
  <si>
    <t>Державне мито</t>
  </si>
  <si>
    <t>Надходження бюджетних установ від реалізації в установленому порядку майна (крім нерухомого майна)</t>
  </si>
  <si>
    <t>25010400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</si>
  <si>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</si>
  <si>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Доходи від операцій з капіталом  </t>
  </si>
  <si>
    <t>30000000</t>
  </si>
  <si>
    <t>Кошти від продажу землі і нематеріальних активів </t>
  </si>
  <si>
    <t>33000000</t>
  </si>
  <si>
    <t>Кошти від продажу землі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</si>
  <si>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</si>
  <si>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</si>
  <si>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</si>
  <si>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50000000</t>
  </si>
  <si>
    <t>50110000</t>
  </si>
  <si>
    <t>Субвенція з державного бюджету місцевим бюджетам на формування інфраструктури об'єднаних територіальних громад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</si>
  <si>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</si>
  <si>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</si>
  <si>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41050900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</si>
  <si>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</si>
  <si>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</si>
  <si>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</si>
  <si>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2000</t>
  </si>
  <si>
    <t>Поточні видатки</t>
  </si>
  <si>
    <t>2111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</si>
  <si>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</si>
  <si>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</si>
  <si>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</si>
  <si>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</si>
  <si>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</si>
  <si>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</si>
  <si>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1160</t>
  </si>
  <si>
    <t>Інші програми, заклади та заходи у сфері освіти</t>
  </si>
  <si>
    <t>Охорона здоров'я</t>
  </si>
  <si>
    <t>2600</t>
  </si>
  <si>
    <t>Поточні трансферти</t>
  </si>
  <si>
    <t>2610</t>
  </si>
  <si>
    <t>Первинна медична допомога населенню, що надається центрами первинної медичної (медико-санітарної) допомоги</t>
  </si>
  <si>
    <t>Соцiальний захист та соцiальне забезпечення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</si>
  <si>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</si>
  <si>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6010</t>
  </si>
  <si>
    <t>Утримання та ефективна експлуатація об’єктів житлово-комунального господарства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</si>
  <si>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</si>
  <si>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</si>
  <si>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</si>
  <si>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Здійснення  заходів із землеустрою</t>
  </si>
  <si>
    <t>Будівництво медичних установ та закладів</t>
  </si>
  <si>
    <t>Виконання інвестиційних проектів в рамках формування інфраструктури об'єднаних територіальних громад</t>
  </si>
  <si>
    <t>7460</t>
  </si>
  <si>
    <t>Утримання та розвиток автомобільних доріг та дорожньої інфраструктури</t>
  </si>
  <si>
    <t>8100</t>
  </si>
  <si>
    <t>Захист населення і територій від надзвичайних ситуацій техногенного та природного характеру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</si>
  <si>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</si>
  <si>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</si>
  <si>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</si>
  <si>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 xml:space="preserve">Виконання бюджету Боратинської об'єднаної територіальної громади 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</si>
  <si>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</si>
  <si>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</si>
  <si>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</si>
  <si>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</si>
  <si>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1162</t>
  </si>
  <si>
    <t>Інші програми та заходи у сфері освіти</t>
  </si>
  <si>
    <t>Виконано за звітний період 2018 року</t>
  </si>
  <si>
    <t>Виконано за звітний період 2019 року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</si>
  <si>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</si>
  <si>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24062200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</si>
  <si>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</si>
  <si>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41054300</t>
  </si>
  <si>
    <t>Надходження від скидів забруднюючих речовин безпосередньо у водні об`єкти </t>
  </si>
  <si>
    <t>19010200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</si>
  <si>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</si>
  <si>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</si>
  <si>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</si>
  <si>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41052600</t>
  </si>
  <si>
    <t>Гранти (дарунки), що надійшли до бюджетів усіх рівнів  </t>
  </si>
  <si>
    <t>Повернення кредиту</t>
  </si>
  <si>
    <t>8832</t>
  </si>
  <si>
    <t>відхилення</t>
  </si>
  <si>
    <t>2019 до 2018, грн</t>
  </si>
  <si>
    <t>2019 до 2018, %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</si>
  <si>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</si>
  <si>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</si>
  <si>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за січень - вересень 2018- 2019 років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</si>
  <si>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</si>
  <si>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</si>
  <si>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</si>
  <si>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</si>
  <si>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7770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</si>
</sst>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₽&quot;;\-#,##0\ &quot;₽&quot;"/>
    <numFmt numFmtId="197" formatCode="#,##0\ &quot;₽&quot;;[Red]\-#,##0\ &quot;₽&quot;"/>
    <numFmt numFmtId="198" formatCode="#,##0.00\ &quot;₽&quot;;\-#,##0.00\ &quot;₽&quot;"/>
    <numFmt numFmtId="199" formatCode="#,##0.00\ &quot;₽&quot;;[Red]\-#,##0.00\ &quot;₽&quot;"/>
    <numFmt numFmtId="200" formatCode="_-* #,##0\ &quot;₽&quot;_-;\-* #,##0\ &quot;₽&quot;_-;_-* &quot;-&quot;\ &quot;₽&quot;_-;_-@_-"/>
    <numFmt numFmtId="201" formatCode="_-* #,##0\ _₽_-;\-* #,##0\ _₽_-;_-* &quot;-&quot;\ _₽_-;_-@_-"/>
    <numFmt numFmtId="202" formatCode="_-* #,##0.00\ &quot;₽&quot;_-;\-* #,##0.00\ &quot;₽&quot;_-;_-* &quot;-&quot;??\ &quot;₽&quot;_-;_-@_-"/>
    <numFmt numFmtId="203" formatCode="_-* #,##0.00\ _₽_-;\-* #,##0.00\ _₽_-;_-* &quot;-&quot;??\ _₽_-;_-@_-"/>
    <numFmt numFmtId="204" formatCode="0.0"/>
    <numFmt numFmtId="205" formatCode="#0.00"/>
    <numFmt numFmtId="206" formatCode="#,##0.000"/>
    <numFmt numFmtId="207" formatCode="#,##0.0000"/>
    <numFmt numFmtId="208" formatCode="#,##0.0"/>
    <numFmt numFmtId="209" formatCode="0.0000000"/>
    <numFmt numFmtId="210" formatCode="0.00000000"/>
    <numFmt numFmtId="211" formatCode="0.000000"/>
    <numFmt numFmtId="212" formatCode="0.00000"/>
    <numFmt numFmtId="213" formatCode="0.0000"/>
    <numFmt numFmtId="214" formatCode="0.000"/>
    <numFmt numFmtId="215" formatCode="_-* #,##0\ &quot;₴&quot;_-;\-* #,##0\ &quot;₴&quot;_-;_-* &quot;-&quot;\ &quot;₴&quot;_-;_-@_-"/>
    <numFmt numFmtId="216" formatCode="_-* #,##0\ _₴_-;\-* #,##0\ _₴_-;_-* &quot;-&quot;\ _₴_-;_-@_-"/>
    <numFmt numFmtId="217" formatCode="_-* #,##0.00\ &quot;₴&quot;_-;\-* #,##0.00\ &quot;₴&quot;_-;_-* &quot;-&quot;??\ &quot;₴&quot;_-;_-@_-"/>
    <numFmt numFmtId="218" formatCode="_-* #,##0.00\ _₴_-;\-* #,##0.00\ _₴_-;_-* &quot;-&quot;??\ _₴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4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6" fillId="39" borderId="1" applyNumberFormat="0" applyAlignment="0" applyProtection="0"/>
    <xf numFmtId="0" fontId="3" fillId="3" borderId="2" applyNumberFormat="0" applyAlignment="0" applyProtection="0"/>
    <xf numFmtId="9" fontId="0" fillId="0" borderId="0" applyFont="0" applyFill="0" applyBorder="0" applyAlignment="0" applyProtection="0"/>
    <xf numFmtId="0" fontId="4" fillId="2" borderId="3" applyNumberFormat="0" applyAlignment="0" applyProtection="0"/>
    <xf numFmtId="0" fontId="5" fillId="2" borderId="2" applyNumberFormat="0" applyAlignment="0" applyProtection="0"/>
    <xf numFmtId="0" fontId="47" fillId="40" borderId="0" applyNumberFormat="0" applyBorder="0" applyAlignment="0" applyProtection="0"/>
    <xf numFmtId="0" fontId="4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44" fillId="0" borderId="0">
      <alignment/>
      <protection/>
    </xf>
    <xf numFmtId="0" fontId="52" fillId="0" borderId="7" applyNumberFormat="0" applyFill="0" applyAlignment="0" applyProtection="0"/>
    <xf numFmtId="0" fontId="6" fillId="0" borderId="8" applyNumberFormat="0" applyFill="0" applyAlignment="0" applyProtection="0"/>
    <xf numFmtId="0" fontId="53" fillId="41" borderId="9" applyNumberFormat="0" applyAlignment="0" applyProtection="0"/>
    <xf numFmtId="0" fontId="7" fillId="42" borderId="10" applyNumberFormat="0" applyAlignment="0" applyProtection="0"/>
    <xf numFmtId="0" fontId="5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43" borderId="0" applyNumberFormat="0" applyBorder="0" applyAlignment="0" applyProtection="0"/>
    <xf numFmtId="0" fontId="9" fillId="14" borderId="0" applyNumberFormat="0" applyBorder="0" applyAlignment="0" applyProtection="0"/>
    <xf numFmtId="0" fontId="56" fillId="44" borderId="1" applyNumberFormat="0" applyAlignment="0" applyProtection="0"/>
    <xf numFmtId="0" fontId="10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11" fillId="45" borderId="0" applyNumberFormat="0" applyBorder="0" applyAlignment="0" applyProtection="0"/>
    <xf numFmtId="0" fontId="59" fillId="46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4" borderId="12" applyNumberFormat="0" applyAlignment="0" applyProtection="0"/>
    <xf numFmtId="0" fontId="0" fillId="47" borderId="13" applyNumberFormat="0" applyFont="0" applyAlignment="0" applyProtection="0"/>
    <xf numFmtId="0" fontId="60" fillId="44" borderId="14" applyNumberFormat="0" applyAlignment="0" applyProtection="0"/>
    <xf numFmtId="0" fontId="4" fillId="2" borderId="3" applyNumberFormat="0" applyAlignment="0" applyProtection="0"/>
    <xf numFmtId="0" fontId="13" fillId="0" borderId="1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5" fillId="48" borderId="0" applyNumberFormat="0" applyBorder="0" applyAlignment="0" applyProtection="0"/>
  </cellStyleXfs>
  <cellXfs count="94">
    <xf numFmtId="0" fontId="0" fillId="0" borderId="0" xfId="0" applyAlignment="1">
      <alignment/>
    </xf>
    <xf numFmtId="0" fontId="10" fillId="0" borderId="0" xfId="86">
      <alignment/>
      <protection/>
    </xf>
    <xf numFmtId="4" fontId="10" fillId="0" borderId="0" xfId="86" applyNumberFormat="1">
      <alignment/>
      <protection/>
    </xf>
    <xf numFmtId="1" fontId="10" fillId="0" borderId="0" xfId="86" applyNumberFormat="1" applyAlignment="1">
      <alignment horizontal="center"/>
      <protection/>
    </xf>
    <xf numFmtId="0" fontId="10" fillId="0" borderId="0" xfId="86" applyAlignment="1">
      <alignment horizontal="left"/>
      <protection/>
    </xf>
    <xf numFmtId="49" fontId="10" fillId="0" borderId="0" xfId="86" applyNumberFormat="1" applyAlignment="1">
      <alignment horizontal="center"/>
      <protection/>
    </xf>
    <xf numFmtId="4" fontId="10" fillId="0" borderId="0" xfId="86" applyNumberFormat="1" applyAlignment="1">
      <alignment horizontal="right"/>
      <protection/>
    </xf>
    <xf numFmtId="0" fontId="20" fillId="0" borderId="0" xfId="0" applyFont="1" applyFill="1" applyBorder="1" applyAlignment="1" applyProtection="1">
      <alignment horizontal="center"/>
      <protection locked="0"/>
    </xf>
    <xf numFmtId="49" fontId="20" fillId="0" borderId="16" xfId="86" applyNumberFormat="1" applyFont="1" applyFill="1" applyBorder="1" applyAlignment="1">
      <alignment horizontal="center" wrapText="1"/>
      <protection/>
    </xf>
    <xf numFmtId="0" fontId="20" fillId="0" borderId="16" xfId="86" applyFont="1" applyFill="1" applyBorder="1" applyAlignment="1">
      <alignment horizontal="center" wrapText="1"/>
      <protection/>
    </xf>
    <xf numFmtId="205" fontId="21" fillId="0" borderId="17" xfId="76" applyNumberFormat="1" applyFont="1" applyBorder="1">
      <alignment/>
      <protection/>
    </xf>
    <xf numFmtId="0" fontId="0" fillId="0" borderId="0" xfId="0" applyFont="1" applyFill="1" applyAlignment="1">
      <alignment/>
    </xf>
    <xf numFmtId="0" fontId="18" fillId="0" borderId="16" xfId="0" applyFont="1" applyFill="1" applyBorder="1" applyAlignment="1" applyProtection="1">
      <alignment horizontal="left" vertical="top" wrapText="1"/>
      <protection hidden="1"/>
    </xf>
    <xf numFmtId="0" fontId="0" fillId="0" borderId="0" xfId="0" applyFont="1" applyFill="1" applyBorder="1" applyAlignment="1">
      <alignment wrapText="1"/>
    </xf>
    <xf numFmtId="0" fontId="23" fillId="0" borderId="0" xfId="0" applyFont="1" applyFill="1" applyAlignment="1">
      <alignment/>
    </xf>
    <xf numFmtId="0" fontId="20" fillId="0" borderId="16" xfId="0" applyFont="1" applyFill="1" applyBorder="1" applyAlignment="1">
      <alignment horizontal="justify" vertical="top" wrapText="1"/>
    </xf>
    <xf numFmtId="49" fontId="20" fillId="0" borderId="16" xfId="0" applyNumberFormat="1" applyFont="1" applyFill="1" applyBorder="1" applyAlignment="1" applyProtection="1">
      <alignment horizontal="center" vertical="top" wrapText="1"/>
      <protection/>
    </xf>
    <xf numFmtId="4" fontId="20" fillId="0" borderId="16" xfId="0" applyNumberFormat="1" applyFont="1" applyFill="1" applyBorder="1" applyAlignment="1">
      <alignment horizontal="right" vertical="top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0" fillId="0" borderId="16" xfId="0" applyFont="1" applyFill="1" applyBorder="1" applyAlignment="1" applyProtection="1">
      <alignment horizontal="left" vertical="top" wrapText="1"/>
      <protection hidden="1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8" fillId="0" borderId="16" xfId="0" applyFont="1" applyFill="1" applyBorder="1" applyAlignment="1">
      <alignment horizontal="justify" vertical="top" wrapText="1"/>
    </xf>
    <xf numFmtId="49" fontId="18" fillId="0" borderId="16" xfId="0" applyNumberFormat="1" applyFont="1" applyFill="1" applyBorder="1" applyAlignment="1" applyProtection="1">
      <alignment horizontal="center" vertical="top" wrapText="1"/>
      <protection/>
    </xf>
    <xf numFmtId="4" fontId="18" fillId="0" borderId="16" xfId="0" applyNumberFormat="1" applyFont="1" applyFill="1" applyBorder="1" applyAlignment="1">
      <alignment horizontal="right" vertical="top" wrapText="1"/>
    </xf>
    <xf numFmtId="49" fontId="20" fillId="0" borderId="16" xfId="0" applyNumberFormat="1" applyFont="1" applyFill="1" applyBorder="1" applyAlignment="1">
      <alignment horizontal="center" vertical="top" wrapText="1"/>
    </xf>
    <xf numFmtId="2" fontId="20" fillId="0" borderId="16" xfId="0" applyNumberFormat="1" applyFont="1" applyFill="1" applyBorder="1" applyAlignment="1" applyProtection="1">
      <alignment horizontal="right" vertical="top"/>
      <protection/>
    </xf>
    <xf numFmtId="49" fontId="18" fillId="0" borderId="16" xfId="0" applyNumberFormat="1" applyFont="1" applyFill="1" applyBorder="1" applyAlignment="1">
      <alignment horizontal="center" vertical="top" wrapText="1"/>
    </xf>
    <xf numFmtId="2" fontId="18" fillId="0" borderId="17" xfId="0" applyNumberFormat="1" applyFont="1" applyFill="1" applyBorder="1" applyAlignment="1" applyProtection="1">
      <alignment horizontal="right" vertical="top"/>
      <protection/>
    </xf>
    <xf numFmtId="49" fontId="18" fillId="0" borderId="16" xfId="0" applyNumberFormat="1" applyFont="1" applyFill="1" applyBorder="1" applyAlignment="1" applyProtection="1">
      <alignment horizontal="center" vertical="top"/>
      <protection hidden="1"/>
    </xf>
    <xf numFmtId="49" fontId="20" fillId="0" borderId="16" xfId="0" applyNumberFormat="1" applyFont="1" applyFill="1" applyBorder="1" applyAlignment="1" applyProtection="1">
      <alignment horizontal="center" vertical="top"/>
      <protection hidden="1"/>
    </xf>
    <xf numFmtId="0" fontId="22" fillId="0" borderId="0" xfId="0" applyFont="1" applyFill="1" applyAlignment="1">
      <alignment vertical="top"/>
    </xf>
    <xf numFmtId="0" fontId="23" fillId="0" borderId="0" xfId="0" applyFont="1" applyFill="1" applyBorder="1" applyAlignment="1">
      <alignment horizontal="left" wrapText="1"/>
    </xf>
    <xf numFmtId="205" fontId="21" fillId="0" borderId="18" xfId="76" applyNumberFormat="1" applyFont="1" applyBorder="1">
      <alignment/>
      <protection/>
    </xf>
    <xf numFmtId="4" fontId="18" fillId="0" borderId="17" xfId="86" applyNumberFormat="1" applyFont="1" applyFill="1" applyBorder="1" applyAlignment="1" applyProtection="1">
      <alignment horizontal="right"/>
      <protection/>
    </xf>
    <xf numFmtId="1" fontId="20" fillId="0" borderId="16" xfId="86" applyNumberFormat="1" applyFont="1" applyFill="1" applyBorder="1" applyAlignment="1" applyProtection="1">
      <alignment horizontal="center" vertical="center"/>
      <protection/>
    </xf>
    <xf numFmtId="1" fontId="18" fillId="0" borderId="19" xfId="86" applyNumberFormat="1" applyFont="1" applyFill="1" applyBorder="1" applyAlignment="1" applyProtection="1">
      <alignment horizontal="center" vertical="center"/>
      <protection/>
    </xf>
    <xf numFmtId="1" fontId="18" fillId="0" borderId="20" xfId="86" applyNumberFormat="1" applyFont="1" applyFill="1" applyBorder="1" applyAlignment="1" applyProtection="1">
      <alignment horizontal="center" vertical="center"/>
      <protection/>
    </xf>
    <xf numFmtId="1" fontId="18" fillId="0" borderId="16" xfId="86" applyNumberFormat="1" applyFont="1" applyFill="1" applyBorder="1" applyAlignment="1" applyProtection="1">
      <alignment horizontal="center" vertical="center"/>
      <protection/>
    </xf>
    <xf numFmtId="0" fontId="20" fillId="0" borderId="16" xfId="0" applyFont="1" applyFill="1" applyBorder="1" applyAlignment="1">
      <alignment horizontal="left" vertical="top" wrapText="1"/>
    </xf>
    <xf numFmtId="49" fontId="20" fillId="0" borderId="16" xfId="0" applyNumberFormat="1" applyFont="1" applyFill="1" applyBorder="1" applyAlignment="1">
      <alignment horizontal="center" vertical="top"/>
    </xf>
    <xf numFmtId="4" fontId="20" fillId="0" borderId="21" xfId="0" applyNumberFormat="1" applyFont="1" applyFill="1" applyBorder="1" applyAlignment="1" applyProtection="1">
      <alignment horizontal="right" vertical="top"/>
      <protection/>
    </xf>
    <xf numFmtId="0" fontId="18" fillId="0" borderId="16" xfId="0" applyFont="1" applyFill="1" applyBorder="1" applyAlignment="1">
      <alignment horizontal="left" vertical="top" wrapText="1"/>
    </xf>
    <xf numFmtId="49" fontId="18" fillId="0" borderId="16" xfId="0" applyNumberFormat="1" applyFont="1" applyFill="1" applyBorder="1" applyAlignment="1">
      <alignment horizontal="center" vertical="top"/>
    </xf>
    <xf numFmtId="4" fontId="18" fillId="0" borderId="21" xfId="0" applyNumberFormat="1" applyFont="1" applyFill="1" applyBorder="1" applyAlignment="1" applyProtection="1">
      <alignment horizontal="right" vertical="top"/>
      <protection/>
    </xf>
    <xf numFmtId="4" fontId="18" fillId="0" borderId="17" xfId="0" applyNumberFormat="1" applyFont="1" applyFill="1" applyBorder="1" applyAlignment="1" applyProtection="1">
      <alignment horizontal="right" vertical="top"/>
      <protection/>
    </xf>
    <xf numFmtId="4" fontId="18" fillId="0" borderId="17" xfId="0" applyNumberFormat="1" applyFont="1" applyFill="1" applyBorder="1" applyAlignment="1">
      <alignment horizontal="center" vertical="center" wrapText="1"/>
    </xf>
    <xf numFmtId="0" fontId="18" fillId="0" borderId="0" xfId="86" applyFont="1" applyAlignment="1">
      <alignment horizontal="left"/>
      <protection/>
    </xf>
    <xf numFmtId="49" fontId="18" fillId="0" borderId="0" xfId="86" applyNumberFormat="1" applyFont="1" applyAlignment="1">
      <alignment horizontal="center"/>
      <protection/>
    </xf>
    <xf numFmtId="4" fontId="18" fillId="0" borderId="0" xfId="86" applyNumberFormat="1" applyFont="1" applyAlignment="1">
      <alignment horizontal="right"/>
      <protection/>
    </xf>
    <xf numFmtId="4" fontId="18" fillId="0" borderId="0" xfId="86" applyNumberFormat="1" applyFont="1">
      <alignment/>
      <protection/>
    </xf>
    <xf numFmtId="49" fontId="18" fillId="0" borderId="21" xfId="0" applyNumberFormat="1" applyFont="1" applyFill="1" applyBorder="1" applyAlignment="1" applyProtection="1">
      <alignment horizontal="center" vertical="top" wrapText="1"/>
      <protection/>
    </xf>
    <xf numFmtId="49" fontId="20" fillId="0" borderId="21" xfId="0" applyNumberFormat="1" applyFont="1" applyFill="1" applyBorder="1" applyAlignment="1" applyProtection="1">
      <alignment horizontal="center" vertical="top" wrapText="1"/>
      <protection/>
    </xf>
    <xf numFmtId="1" fontId="18" fillId="0" borderId="22" xfId="86" applyNumberFormat="1" applyFont="1" applyFill="1" applyBorder="1" applyAlignment="1" applyProtection="1">
      <alignment horizontal="center" vertical="center"/>
      <protection/>
    </xf>
    <xf numFmtId="205" fontId="0" fillId="0" borderId="17" xfId="0" applyNumberFormat="1" applyBorder="1" applyAlignment="1">
      <alignment/>
    </xf>
    <xf numFmtId="4" fontId="18" fillId="0" borderId="0" xfId="0" applyNumberFormat="1" applyFont="1" applyFill="1" applyBorder="1" applyAlignment="1" applyProtection="1">
      <alignment horizontal="right" vertical="top"/>
      <protection/>
    </xf>
    <xf numFmtId="205" fontId="23" fillId="0" borderId="17" xfId="0" applyNumberFormat="1" applyFont="1" applyBorder="1" applyAlignment="1">
      <alignment/>
    </xf>
    <xf numFmtId="4" fontId="18" fillId="0" borderId="18" xfId="0" applyNumberFormat="1" applyFont="1" applyFill="1" applyBorder="1" applyAlignment="1">
      <alignment horizontal="center" vertical="center" wrapText="1"/>
    </xf>
    <xf numFmtId="4" fontId="18" fillId="0" borderId="21" xfId="0" applyNumberFormat="1" applyFont="1" applyFill="1" applyBorder="1" applyAlignment="1">
      <alignment horizontal="right" vertical="top" wrapText="1"/>
    </xf>
    <xf numFmtId="1" fontId="18" fillId="0" borderId="17" xfId="86" applyNumberFormat="1" applyFont="1" applyFill="1" applyBorder="1" applyAlignment="1" applyProtection="1">
      <alignment horizontal="center" vertical="center"/>
      <protection/>
    </xf>
    <xf numFmtId="4" fontId="20" fillId="0" borderId="17" xfId="0" applyNumberFormat="1" applyFont="1" applyFill="1" applyBorder="1" applyAlignment="1">
      <alignment horizontal="right" vertical="top" wrapText="1"/>
    </xf>
    <xf numFmtId="1" fontId="18" fillId="0" borderId="23" xfId="86" applyNumberFormat="1" applyFont="1" applyFill="1" applyBorder="1" applyAlignment="1" applyProtection="1">
      <alignment horizontal="center" vertical="center"/>
      <protection/>
    </xf>
    <xf numFmtId="4" fontId="18" fillId="0" borderId="18" xfId="0" applyNumberFormat="1" applyFont="1" applyFill="1" applyBorder="1" applyAlignment="1" applyProtection="1">
      <alignment horizontal="right" vertical="top"/>
      <protection/>
    </xf>
    <xf numFmtId="4" fontId="18" fillId="0" borderId="24" xfId="0" applyNumberFormat="1" applyFont="1" applyFill="1" applyBorder="1" applyAlignment="1">
      <alignment horizontal="center" vertical="center" wrapText="1"/>
    </xf>
    <xf numFmtId="1" fontId="18" fillId="0" borderId="24" xfId="86" applyNumberFormat="1" applyFont="1" applyFill="1" applyBorder="1" applyAlignment="1" applyProtection="1">
      <alignment horizontal="center" vertical="center"/>
      <protection/>
    </xf>
    <xf numFmtId="4" fontId="20" fillId="0" borderId="24" xfId="0" applyNumberFormat="1" applyFont="1" applyFill="1" applyBorder="1" applyAlignment="1">
      <alignment horizontal="right" vertical="top" wrapText="1"/>
    </xf>
    <xf numFmtId="4" fontId="18" fillId="0" borderId="24" xfId="86" applyNumberFormat="1" applyFont="1" applyFill="1" applyBorder="1" applyAlignment="1" applyProtection="1">
      <alignment horizontal="right"/>
      <protection/>
    </xf>
    <xf numFmtId="4" fontId="20" fillId="0" borderId="25" xfId="0" applyNumberFormat="1" applyFont="1" applyFill="1" applyBorder="1" applyAlignment="1">
      <alignment horizontal="right" vertical="top" wrapText="1"/>
    </xf>
    <xf numFmtId="4" fontId="18" fillId="0" borderId="17" xfId="0" applyNumberFormat="1" applyFont="1" applyFill="1" applyBorder="1" applyAlignment="1">
      <alignment horizontal="right" vertical="top" wrapText="1"/>
    </xf>
    <xf numFmtId="2" fontId="20" fillId="0" borderId="17" xfId="0" applyNumberFormat="1" applyFont="1" applyFill="1" applyBorder="1" applyAlignment="1" applyProtection="1">
      <alignment horizontal="right" vertical="top"/>
      <protection/>
    </xf>
    <xf numFmtId="4" fontId="20" fillId="0" borderId="17" xfId="0" applyNumberFormat="1" applyFont="1" applyFill="1" applyBorder="1" applyAlignment="1" applyProtection="1">
      <alignment horizontal="right" vertical="top"/>
      <protection/>
    </xf>
    <xf numFmtId="208" fontId="18" fillId="0" borderId="17" xfId="0" applyNumberFormat="1" applyFont="1" applyFill="1" applyBorder="1" applyAlignment="1">
      <alignment horizontal="center" vertical="center" wrapText="1"/>
    </xf>
    <xf numFmtId="208" fontId="20" fillId="0" borderId="17" xfId="0" applyNumberFormat="1" applyFont="1" applyFill="1" applyBorder="1" applyAlignment="1">
      <alignment horizontal="right" vertical="top" wrapText="1"/>
    </xf>
    <xf numFmtId="1" fontId="18" fillId="0" borderId="19" xfId="86" applyNumberFormat="1" applyFont="1" applyFill="1" applyBorder="1" applyAlignment="1" applyProtection="1">
      <alignment horizontal="center" vertical="center"/>
      <protection/>
    </xf>
    <xf numFmtId="1" fontId="18" fillId="0" borderId="20" xfId="86" applyNumberFormat="1" applyFont="1" applyFill="1" applyBorder="1" applyAlignment="1" applyProtection="1">
      <alignment horizontal="center" vertical="center"/>
      <protection/>
    </xf>
    <xf numFmtId="0" fontId="17" fillId="0" borderId="0" xfId="86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  <protection locked="0"/>
    </xf>
    <xf numFmtId="49" fontId="20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0" xfId="0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0" fontId="20" fillId="0" borderId="31" xfId="0" applyFont="1" applyFill="1" applyBorder="1" applyAlignment="1" applyProtection="1">
      <alignment horizontal="center" vertical="center"/>
      <protection locked="0"/>
    </xf>
    <xf numFmtId="0" fontId="58" fillId="0" borderId="17" xfId="76" applyFont="1" applyBorder="1" applyAlignment="1">
      <alignment vertical="center" wrapText="1"/>
      <protection/>
    </xf>
    <xf numFmtId="205" fontId="44" fillId="0" borderId="17" xfId="76" applyNumberFormat="1" applyBorder="1" applyAlignment="1">
      <alignment vertical="center" wrapText="1"/>
      <protection/>
    </xf>
    <xf numFmtId="0" fontId="44" fillId="0" borderId="17" xfId="76" applyBorder="1" applyAlignment="1">
      <alignment vertical="center" wrapText="1"/>
      <protection/>
    </xf>
    <xf numFmtId="205" fontId="44" fillId="0" borderId="17" xfId="76" applyNumberFormat="1" applyBorder="1" applyAlignment="1">
      <alignment vertical="center" wrapText="1"/>
      <protection/>
    </xf>
  </cellXfs>
  <cellStyles count="89">
    <cellStyle name="Normal" xfId="0"/>
    <cellStyle name="20% - Акцент1 2" xfId="15"/>
    <cellStyle name="20% - Акцент2 2" xfId="16"/>
    <cellStyle name="20% - Акцент3 2" xfId="17"/>
    <cellStyle name="20% - Акцент4 2" xfId="18"/>
    <cellStyle name="20% - Акцент5 2" xfId="19"/>
    <cellStyle name="20% - Акцент6 2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 2" xfId="39"/>
    <cellStyle name="60% - Акцент2 2" xfId="40"/>
    <cellStyle name="60% - Акцент3 2" xfId="41"/>
    <cellStyle name="60% - Акцент4 2" xfId="42"/>
    <cellStyle name="60% - Акцент5 2" xfId="43"/>
    <cellStyle name="60% - Акцент6 2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 2" xfId="51"/>
    <cellStyle name="Акцент2 2" xfId="52"/>
    <cellStyle name="Акцент3 2" xfId="53"/>
    <cellStyle name="Акцент4 2" xfId="54"/>
    <cellStyle name="Акцент5 2" xfId="55"/>
    <cellStyle name="Акцент6 2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 2" xfId="64"/>
    <cellStyle name="Percent" xfId="65"/>
    <cellStyle name="Вывод 2" xfId="66"/>
    <cellStyle name="Вычисление 2" xfId="67"/>
    <cellStyle name="Гарний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Звичайний 2" xfId="76"/>
    <cellStyle name="Зв'язана клітинка" xfId="77"/>
    <cellStyle name="Итог 2" xfId="78"/>
    <cellStyle name="Контрольна клітинка" xfId="79"/>
    <cellStyle name="Контрольная ячейка 2" xfId="80"/>
    <cellStyle name="Назва" xfId="81"/>
    <cellStyle name="Название 2" xfId="82"/>
    <cellStyle name="Нейтральний" xfId="83"/>
    <cellStyle name="Нейтральный 2" xfId="84"/>
    <cellStyle name="Обчислення" xfId="85"/>
    <cellStyle name="Обычный_Z2K_ZVED1" xfId="86"/>
    <cellStyle name="Followed Hyperlink" xfId="87"/>
    <cellStyle name="Підсумок" xfId="88"/>
    <cellStyle name="Плохой 2" xfId="89"/>
    <cellStyle name="Поганий" xfId="90"/>
    <cellStyle name="Пояснение 2" xfId="91"/>
    <cellStyle name="Примечание 2" xfId="92"/>
    <cellStyle name="Примітка" xfId="93"/>
    <cellStyle name="Результат" xfId="94"/>
    <cellStyle name="Результат 1" xfId="95"/>
    <cellStyle name="Связанная ячейка 2" xfId="96"/>
    <cellStyle name="Текст попередження" xfId="97"/>
    <cellStyle name="Текст пояснення" xfId="98"/>
    <cellStyle name="Текст предупреждения 2" xfId="99"/>
    <cellStyle name="Comma" xfId="100"/>
    <cellStyle name="Comma [0]" xfId="101"/>
    <cellStyle name="Хороший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4"/>
  <sheetViews>
    <sheetView tabSelected="1" view="pageBreakPreview" zoomScale="98" zoomScaleNormal="75" zoomScaleSheetLayoutView="98" zoomScalePageLayoutView="0" workbookViewId="0" topLeftCell="A1">
      <pane xSplit="3" ySplit="7" topLeftCell="D17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04" sqref="H104:H171"/>
    </sheetView>
  </sheetViews>
  <sheetFormatPr defaultColWidth="9.140625" defaultRowHeight="12.75"/>
  <cols>
    <col min="1" max="1" width="52.140625" style="4" customWidth="1"/>
    <col min="2" max="2" width="9.7109375" style="5" customWidth="1"/>
    <col min="3" max="3" width="12.28125" style="5" customWidth="1"/>
    <col min="4" max="4" width="18.28125" style="6" customWidth="1"/>
    <col min="5" max="5" width="17.421875" style="6" customWidth="1"/>
    <col min="6" max="6" width="15.8515625" style="6" customWidth="1"/>
    <col min="7" max="7" width="13.7109375" style="6" customWidth="1"/>
    <col min="8" max="8" width="16.140625" style="6" customWidth="1"/>
    <col min="9" max="9" width="17.28125" style="6" customWidth="1"/>
    <col min="10" max="10" width="15.00390625" style="6" customWidth="1"/>
    <col min="11" max="11" width="13.140625" style="6" customWidth="1"/>
    <col min="12" max="12" width="18.140625" style="6" customWidth="1"/>
    <col min="13" max="13" width="17.00390625" style="2" customWidth="1"/>
    <col min="14" max="16384" width="9.140625" style="1" customWidth="1"/>
  </cols>
  <sheetData>
    <row r="1" spans="1:12" ht="23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ht="22.5">
      <c r="A2" s="78" t="s">
        <v>303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22.5">
      <c r="A3" s="78" t="s">
        <v>330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22.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15.75">
      <c r="A5" s="85"/>
      <c r="B5" s="85"/>
      <c r="C5" s="85"/>
      <c r="D5" s="85"/>
      <c r="E5" s="85"/>
      <c r="F5" s="85"/>
      <c r="G5" s="85"/>
      <c r="H5" s="85"/>
      <c r="I5" s="85"/>
      <c r="J5" s="79"/>
      <c r="K5" s="79"/>
      <c r="L5" s="79"/>
      <c r="M5" s="7" t="s">
        <v>0</v>
      </c>
    </row>
    <row r="6" spans="1:13" ht="30" customHeight="1">
      <c r="A6" s="81" t="s">
        <v>4</v>
      </c>
      <c r="B6" s="81"/>
      <c r="C6" s="83"/>
      <c r="D6" s="86" t="s">
        <v>5</v>
      </c>
      <c r="E6" s="87"/>
      <c r="F6" s="80" t="s">
        <v>325</v>
      </c>
      <c r="G6" s="80"/>
      <c r="H6" s="88" t="s">
        <v>6</v>
      </c>
      <c r="I6" s="89"/>
      <c r="J6" s="80" t="s">
        <v>325</v>
      </c>
      <c r="K6" s="80"/>
      <c r="L6" s="80" t="s">
        <v>7</v>
      </c>
      <c r="M6" s="80"/>
    </row>
    <row r="7" spans="1:13" ht="47.25">
      <c r="A7" s="82"/>
      <c r="B7" s="82"/>
      <c r="C7" s="84"/>
      <c r="D7" s="48" t="s">
        <v>310</v>
      </c>
      <c r="E7" s="59" t="s">
        <v>311</v>
      </c>
      <c r="F7" s="48" t="s">
        <v>326</v>
      </c>
      <c r="G7" s="48" t="s">
        <v>327</v>
      </c>
      <c r="H7" s="48" t="s">
        <v>310</v>
      </c>
      <c r="I7" s="48" t="s">
        <v>311</v>
      </c>
      <c r="J7" s="48" t="s">
        <v>326</v>
      </c>
      <c r="K7" s="48" t="s">
        <v>327</v>
      </c>
      <c r="L7" s="48" t="s">
        <v>310</v>
      </c>
      <c r="M7" s="65" t="s">
        <v>311</v>
      </c>
    </row>
    <row r="8" spans="1:13" s="3" customFormat="1" ht="15.75">
      <c r="A8" s="40">
        <v>1</v>
      </c>
      <c r="B8" s="75">
        <v>2</v>
      </c>
      <c r="C8" s="76"/>
      <c r="D8" s="55">
        <v>3</v>
      </c>
      <c r="E8" s="63">
        <v>4</v>
      </c>
      <c r="F8" s="61">
        <v>5</v>
      </c>
      <c r="G8" s="61">
        <v>6</v>
      </c>
      <c r="H8" s="61">
        <v>7</v>
      </c>
      <c r="I8" s="61">
        <v>8</v>
      </c>
      <c r="J8" s="61">
        <v>9</v>
      </c>
      <c r="K8" s="61">
        <v>10</v>
      </c>
      <c r="L8" s="61">
        <v>11</v>
      </c>
      <c r="M8" s="66">
        <v>12</v>
      </c>
    </row>
    <row r="9" spans="1:13" s="3" customFormat="1" ht="19.5" customHeight="1">
      <c r="A9" s="37" t="s">
        <v>1</v>
      </c>
      <c r="B9" s="38"/>
      <c r="C9" s="39"/>
      <c r="D9" s="48"/>
      <c r="E9" s="59"/>
      <c r="F9" s="48"/>
      <c r="G9" s="73"/>
      <c r="H9" s="48"/>
      <c r="I9" s="48"/>
      <c r="J9" s="48"/>
      <c r="K9" s="48"/>
      <c r="L9" s="48"/>
      <c r="M9" s="66"/>
    </row>
    <row r="10" spans="1:13" s="18" customFormat="1" ht="26.25" customHeight="1">
      <c r="A10" s="15" t="s">
        <v>8</v>
      </c>
      <c r="B10" s="15"/>
      <c r="C10" s="16" t="s">
        <v>9</v>
      </c>
      <c r="D10" s="17">
        <v>89901308.27999999</v>
      </c>
      <c r="E10" s="17">
        <v>97892334.64999998</v>
      </c>
      <c r="F10" s="62">
        <f>E10-D10</f>
        <v>7991026.36999999</v>
      </c>
      <c r="G10" s="74">
        <f>E10/D10*100</f>
        <v>108.88866527404888</v>
      </c>
      <c r="H10" s="62">
        <v>71873.92</v>
      </c>
      <c r="I10" s="62">
        <v>11026.24</v>
      </c>
      <c r="J10" s="62">
        <f>I10-H10</f>
        <v>-60847.68</v>
      </c>
      <c r="K10" s="74">
        <f>I10/H10*100</f>
        <v>15.34108616866869</v>
      </c>
      <c r="L10" s="62">
        <f aca="true" t="shared" si="0" ref="L10:L41">D10+H10</f>
        <v>89973182.19999999</v>
      </c>
      <c r="M10" s="67">
        <f aca="true" t="shared" si="1" ref="M10:M41">E10+I10</f>
        <v>97903360.88999997</v>
      </c>
    </row>
    <row r="11" spans="1:13" s="14" customFormat="1" ht="39" customHeight="1">
      <c r="A11" s="15" t="s">
        <v>10</v>
      </c>
      <c r="B11" s="15"/>
      <c r="C11" s="16" t="s">
        <v>11</v>
      </c>
      <c r="D11" s="17">
        <v>79372439.55999999</v>
      </c>
      <c r="E11" s="17">
        <v>85058635.76</v>
      </c>
      <c r="F11" s="62">
        <f aca="true" t="shared" si="2" ref="F11:F74">E11-D11</f>
        <v>5686196.200000018</v>
      </c>
      <c r="G11" s="74">
        <f aca="true" t="shared" si="3" ref="G11:G63">E11/D11*100</f>
        <v>107.16394283900226</v>
      </c>
      <c r="H11" s="62">
        <v>0</v>
      </c>
      <c r="I11" s="62">
        <v>0</v>
      </c>
      <c r="J11" s="62">
        <f aca="true" t="shared" si="4" ref="J11:J74">I11-H11</f>
        <v>0</v>
      </c>
      <c r="K11" s="74">
        <v>0</v>
      </c>
      <c r="L11" s="62">
        <f t="shared" si="0"/>
        <v>79372439.55999999</v>
      </c>
      <c r="M11" s="67">
        <f t="shared" si="1"/>
        <v>85058635.76</v>
      </c>
    </row>
    <row r="12" spans="1:13" s="11" customFormat="1" ht="26.25" customHeight="1">
      <c r="A12" s="24" t="s">
        <v>12</v>
      </c>
      <c r="B12" s="24"/>
      <c r="C12" s="25" t="s">
        <v>13</v>
      </c>
      <c r="D12" s="26">
        <v>79372439.55999999</v>
      </c>
      <c r="E12" s="26">
        <v>85053745.46000001</v>
      </c>
      <c r="F12" s="62">
        <f t="shared" si="2"/>
        <v>5681305.900000021</v>
      </c>
      <c r="G12" s="74">
        <f t="shared" si="3"/>
        <v>107.15778163238305</v>
      </c>
      <c r="H12" s="70">
        <v>0</v>
      </c>
      <c r="I12" s="70">
        <v>0</v>
      </c>
      <c r="J12" s="62">
        <f t="shared" si="4"/>
        <v>0</v>
      </c>
      <c r="K12" s="74">
        <v>0</v>
      </c>
      <c r="L12" s="62">
        <f t="shared" si="0"/>
        <v>79372439.55999999</v>
      </c>
      <c r="M12" s="67">
        <f t="shared" si="1"/>
        <v>85053745.46000001</v>
      </c>
    </row>
    <row r="13" spans="1:13" s="11" customFormat="1" ht="50.25" customHeight="1">
      <c r="A13" s="24" t="s">
        <v>14</v>
      </c>
      <c r="B13" s="24"/>
      <c r="C13" s="25" t="s">
        <v>15</v>
      </c>
      <c r="D13" s="26">
        <v>78199547.24</v>
      </c>
      <c r="E13" s="26">
        <v>84084862.84</v>
      </c>
      <c r="F13" s="62">
        <f t="shared" si="2"/>
        <v>5885315.600000009</v>
      </c>
      <c r="G13" s="74">
        <f t="shared" si="3"/>
        <v>107.52602260207154</v>
      </c>
      <c r="H13" s="70">
        <v>0</v>
      </c>
      <c r="I13" s="70">
        <v>0</v>
      </c>
      <c r="J13" s="62">
        <f t="shared" si="4"/>
        <v>0</v>
      </c>
      <c r="K13" s="74">
        <v>0</v>
      </c>
      <c r="L13" s="62">
        <f t="shared" si="0"/>
        <v>78199547.24</v>
      </c>
      <c r="M13" s="67">
        <f t="shared" si="1"/>
        <v>84084862.84</v>
      </c>
    </row>
    <row r="14" spans="1:13" s="11" customFormat="1" ht="50.25" customHeight="1">
      <c r="A14" s="24" t="s">
        <v>16</v>
      </c>
      <c r="B14" s="24"/>
      <c r="C14" s="53" t="s">
        <v>17</v>
      </c>
      <c r="D14" s="26">
        <v>435714.57</v>
      </c>
      <c r="E14" s="26">
        <v>408587.18</v>
      </c>
      <c r="F14" s="62">
        <f t="shared" si="2"/>
        <v>-27127.390000000014</v>
      </c>
      <c r="G14" s="74">
        <f t="shared" si="3"/>
        <v>93.77404570152427</v>
      </c>
      <c r="H14" s="70">
        <v>0</v>
      </c>
      <c r="I14" s="70">
        <v>0</v>
      </c>
      <c r="J14" s="62">
        <f t="shared" si="4"/>
        <v>0</v>
      </c>
      <c r="K14" s="74">
        <v>0</v>
      </c>
      <c r="L14" s="62">
        <f t="shared" si="0"/>
        <v>435714.57</v>
      </c>
      <c r="M14" s="67">
        <f t="shared" si="1"/>
        <v>408587.18</v>
      </c>
    </row>
    <row r="15" spans="1:13" s="11" customFormat="1" ht="51.75" customHeight="1">
      <c r="A15" s="24" t="s">
        <v>18</v>
      </c>
      <c r="B15" s="24"/>
      <c r="C15" s="53" t="s">
        <v>19</v>
      </c>
      <c r="D15" s="26">
        <v>737177.75</v>
      </c>
      <c r="E15" s="26">
        <v>560295.44</v>
      </c>
      <c r="F15" s="62">
        <f t="shared" si="2"/>
        <v>-176882.31000000006</v>
      </c>
      <c r="G15" s="74">
        <f t="shared" si="3"/>
        <v>76.005473578116</v>
      </c>
      <c r="H15" s="70">
        <v>0</v>
      </c>
      <c r="I15" s="70">
        <v>0</v>
      </c>
      <c r="J15" s="62">
        <f t="shared" si="4"/>
        <v>0</v>
      </c>
      <c r="K15" s="74">
        <v>0</v>
      </c>
      <c r="L15" s="62">
        <f t="shared" si="0"/>
        <v>737177.75</v>
      </c>
      <c r="M15" s="67">
        <f t="shared" si="1"/>
        <v>560295.44</v>
      </c>
    </row>
    <row r="16" spans="1:13" s="14" customFormat="1" ht="34.5" customHeight="1">
      <c r="A16" s="15" t="s">
        <v>304</v>
      </c>
      <c r="B16" s="15"/>
      <c r="C16" s="54">
        <v>11020000</v>
      </c>
      <c r="D16" s="17"/>
      <c r="E16" s="17">
        <v>4890.3</v>
      </c>
      <c r="F16" s="62">
        <f t="shared" si="2"/>
        <v>4890.3</v>
      </c>
      <c r="G16" s="74" t="e">
        <f t="shared" si="3"/>
        <v>#DIV/0!</v>
      </c>
      <c r="H16" s="62">
        <v>0</v>
      </c>
      <c r="I16" s="62">
        <v>0</v>
      </c>
      <c r="J16" s="62">
        <f t="shared" si="4"/>
        <v>0</v>
      </c>
      <c r="K16" s="74">
        <v>0</v>
      </c>
      <c r="L16" s="62">
        <f t="shared" si="0"/>
        <v>0</v>
      </c>
      <c r="M16" s="67">
        <f t="shared" si="1"/>
        <v>4890.3</v>
      </c>
    </row>
    <row r="17" spans="1:13" s="11" customFormat="1" ht="34.5" customHeight="1">
      <c r="A17" s="24" t="s">
        <v>305</v>
      </c>
      <c r="B17" s="24"/>
      <c r="C17" s="53">
        <v>11020200</v>
      </c>
      <c r="D17" s="26"/>
      <c r="E17" s="26">
        <v>4890.3</v>
      </c>
      <c r="F17" s="62">
        <f t="shared" si="2"/>
        <v>4890.3</v>
      </c>
      <c r="G17" s="74" t="e">
        <f t="shared" si="3"/>
        <v>#DIV/0!</v>
      </c>
      <c r="H17" s="70">
        <v>0</v>
      </c>
      <c r="I17" s="70">
        <v>0</v>
      </c>
      <c r="J17" s="62">
        <f t="shared" si="4"/>
        <v>0</v>
      </c>
      <c r="K17" s="74">
        <v>0</v>
      </c>
      <c r="L17" s="62">
        <f t="shared" si="0"/>
        <v>0</v>
      </c>
      <c r="M17" s="67">
        <f t="shared" si="1"/>
        <v>4890.3</v>
      </c>
    </row>
    <row r="18" spans="1:13" s="19" customFormat="1" ht="33" customHeight="1">
      <c r="A18" s="15" t="s">
        <v>20</v>
      </c>
      <c r="B18" s="15"/>
      <c r="C18" s="16" t="s">
        <v>21</v>
      </c>
      <c r="D18" s="17">
        <v>168.5</v>
      </c>
      <c r="E18" s="17">
        <v>2705.44</v>
      </c>
      <c r="F18" s="62">
        <f t="shared" si="2"/>
        <v>2536.94</v>
      </c>
      <c r="G18" s="74">
        <f t="shared" si="3"/>
        <v>1605.6023738872404</v>
      </c>
      <c r="H18" s="62">
        <v>0</v>
      </c>
      <c r="I18" s="62">
        <v>0</v>
      </c>
      <c r="J18" s="62">
        <f t="shared" si="4"/>
        <v>0</v>
      </c>
      <c r="K18" s="74">
        <v>0</v>
      </c>
      <c r="L18" s="62">
        <f t="shared" si="0"/>
        <v>168.5</v>
      </c>
      <c r="M18" s="67">
        <f t="shared" si="1"/>
        <v>2705.44</v>
      </c>
    </row>
    <row r="19" spans="1:13" s="11" customFormat="1" ht="33" customHeight="1">
      <c r="A19" s="24" t="s">
        <v>22</v>
      </c>
      <c r="B19" s="24"/>
      <c r="C19" s="25" t="s">
        <v>23</v>
      </c>
      <c r="D19" s="26">
        <v>168.5</v>
      </c>
      <c r="E19" s="26">
        <v>428.81</v>
      </c>
      <c r="F19" s="62">
        <f t="shared" si="2"/>
        <v>260.31</v>
      </c>
      <c r="G19" s="74">
        <f t="shared" si="3"/>
        <v>254.48664688427297</v>
      </c>
      <c r="H19" s="70">
        <v>0</v>
      </c>
      <c r="I19" s="70">
        <v>0</v>
      </c>
      <c r="J19" s="62">
        <f t="shared" si="4"/>
        <v>0</v>
      </c>
      <c r="K19" s="74">
        <v>0</v>
      </c>
      <c r="L19" s="62">
        <f t="shared" si="0"/>
        <v>168.5</v>
      </c>
      <c r="M19" s="67">
        <f t="shared" si="1"/>
        <v>428.81</v>
      </c>
    </row>
    <row r="20" spans="1:13" s="11" customFormat="1" ht="83.25" customHeight="1">
      <c r="A20" s="24" t="s">
        <v>163</v>
      </c>
      <c r="B20" s="24"/>
      <c r="C20" s="25" t="s">
        <v>162</v>
      </c>
      <c r="D20" s="26">
        <v>168.5</v>
      </c>
      <c r="E20" s="26">
        <v>428.81</v>
      </c>
      <c r="F20" s="62">
        <f t="shared" si="2"/>
        <v>260.31</v>
      </c>
      <c r="G20" s="74">
        <f t="shared" si="3"/>
        <v>254.48664688427297</v>
      </c>
      <c r="H20" s="70">
        <v>0</v>
      </c>
      <c r="I20" s="70">
        <v>0</v>
      </c>
      <c r="J20" s="62">
        <f t="shared" si="4"/>
        <v>0</v>
      </c>
      <c r="K20" s="74">
        <v>0</v>
      </c>
      <c r="L20" s="62">
        <f t="shared" si="0"/>
        <v>168.5</v>
      </c>
      <c r="M20" s="67">
        <f t="shared" si="1"/>
        <v>428.81</v>
      </c>
    </row>
    <row r="21" spans="1:13" s="11" customFormat="1" ht="33" customHeight="1">
      <c r="A21" s="24" t="s">
        <v>306</v>
      </c>
      <c r="B21" s="24"/>
      <c r="C21" s="25">
        <v>13030000</v>
      </c>
      <c r="D21" s="26">
        <v>0</v>
      </c>
      <c r="E21" s="26">
        <v>2276.63</v>
      </c>
      <c r="F21" s="62">
        <f t="shared" si="2"/>
        <v>2276.63</v>
      </c>
      <c r="G21" s="74" t="e">
        <f t="shared" si="3"/>
        <v>#DIV/0!</v>
      </c>
      <c r="H21" s="70">
        <v>0</v>
      </c>
      <c r="I21" s="70">
        <v>0</v>
      </c>
      <c r="J21" s="62">
        <f t="shared" si="4"/>
        <v>0</v>
      </c>
      <c r="K21" s="74">
        <v>0</v>
      </c>
      <c r="L21" s="62">
        <f t="shared" si="0"/>
        <v>0</v>
      </c>
      <c r="M21" s="67">
        <f t="shared" si="1"/>
        <v>2276.63</v>
      </c>
    </row>
    <row r="22" spans="1:13" s="11" customFormat="1" ht="48.75" customHeight="1">
      <c r="A22" s="24" t="s">
        <v>307</v>
      </c>
      <c r="B22" s="24"/>
      <c r="C22" s="25">
        <v>13030100</v>
      </c>
      <c r="D22" s="26">
        <v>0</v>
      </c>
      <c r="E22" s="26">
        <v>2276.63</v>
      </c>
      <c r="F22" s="62">
        <f t="shared" si="2"/>
        <v>2276.63</v>
      </c>
      <c r="G22" s="74" t="e">
        <f t="shared" si="3"/>
        <v>#DIV/0!</v>
      </c>
      <c r="H22" s="70">
        <v>0</v>
      </c>
      <c r="I22" s="70">
        <v>0</v>
      </c>
      <c r="J22" s="62">
        <f t="shared" si="4"/>
        <v>0</v>
      </c>
      <c r="K22" s="74">
        <v>0</v>
      </c>
      <c r="L22" s="62">
        <f t="shared" si="0"/>
        <v>0</v>
      </c>
      <c r="M22" s="67">
        <f t="shared" si="1"/>
        <v>2276.63</v>
      </c>
    </row>
    <row r="23" spans="1:13" s="19" customFormat="1" ht="26.25" customHeight="1">
      <c r="A23" s="15" t="s">
        <v>164</v>
      </c>
      <c r="B23" s="15"/>
      <c r="C23" s="16" t="s">
        <v>219</v>
      </c>
      <c r="D23" s="17">
        <v>3778778.17</v>
      </c>
      <c r="E23" s="17">
        <v>3954848.15</v>
      </c>
      <c r="F23" s="62">
        <f t="shared" si="2"/>
        <v>176069.97999999998</v>
      </c>
      <c r="G23" s="74">
        <f t="shared" si="3"/>
        <v>104.65944207569082</v>
      </c>
      <c r="H23" s="62">
        <v>0</v>
      </c>
      <c r="I23" s="62">
        <v>0</v>
      </c>
      <c r="J23" s="62">
        <f t="shared" si="4"/>
        <v>0</v>
      </c>
      <c r="K23" s="74">
        <v>0</v>
      </c>
      <c r="L23" s="62">
        <f t="shared" si="0"/>
        <v>3778778.17</v>
      </c>
      <c r="M23" s="67">
        <f t="shared" si="1"/>
        <v>3954848.15</v>
      </c>
    </row>
    <row r="24" spans="1:13" s="11" customFormat="1" ht="30.75" customHeight="1">
      <c r="A24" s="24" t="s">
        <v>165</v>
      </c>
      <c r="B24" s="24"/>
      <c r="C24" s="25" t="s">
        <v>220</v>
      </c>
      <c r="D24" s="26">
        <v>680747.09</v>
      </c>
      <c r="E24" s="26">
        <v>654194.66</v>
      </c>
      <c r="F24" s="62">
        <f t="shared" si="2"/>
        <v>-26552.429999999935</v>
      </c>
      <c r="G24" s="74">
        <f t="shared" si="3"/>
        <v>96.0995161947736</v>
      </c>
      <c r="H24" s="70">
        <v>0</v>
      </c>
      <c r="I24" s="70">
        <v>0</v>
      </c>
      <c r="J24" s="62">
        <f t="shared" si="4"/>
        <v>0</v>
      </c>
      <c r="K24" s="74">
        <v>0</v>
      </c>
      <c r="L24" s="62">
        <f t="shared" si="0"/>
        <v>680747.09</v>
      </c>
      <c r="M24" s="67">
        <f t="shared" si="1"/>
        <v>654194.66</v>
      </c>
    </row>
    <row r="25" spans="1:13" s="11" customFormat="1" ht="26.25" customHeight="1">
      <c r="A25" s="24" t="s">
        <v>166</v>
      </c>
      <c r="B25" s="24"/>
      <c r="C25" s="25" t="s">
        <v>221</v>
      </c>
      <c r="D25" s="26">
        <v>680747.09</v>
      </c>
      <c r="E25" s="26">
        <v>654194.66</v>
      </c>
      <c r="F25" s="62">
        <f t="shared" si="2"/>
        <v>-26552.429999999935</v>
      </c>
      <c r="G25" s="74">
        <f t="shared" si="3"/>
        <v>96.0995161947736</v>
      </c>
      <c r="H25" s="70">
        <v>0</v>
      </c>
      <c r="I25" s="70">
        <v>0</v>
      </c>
      <c r="J25" s="62">
        <f t="shared" si="4"/>
        <v>0</v>
      </c>
      <c r="K25" s="74">
        <v>0</v>
      </c>
      <c r="L25" s="62">
        <f t="shared" si="0"/>
        <v>680747.09</v>
      </c>
      <c r="M25" s="67">
        <f t="shared" si="1"/>
        <v>654194.66</v>
      </c>
    </row>
    <row r="26" spans="1:13" s="11" customFormat="1" ht="30.75" customHeight="1">
      <c r="A26" s="24" t="s">
        <v>167</v>
      </c>
      <c r="B26" s="24"/>
      <c r="C26" s="25" t="s">
        <v>222</v>
      </c>
      <c r="D26" s="26">
        <v>2754349.29</v>
      </c>
      <c r="E26" s="26">
        <v>2787545.8</v>
      </c>
      <c r="F26" s="62">
        <f t="shared" si="2"/>
        <v>33196.50999999978</v>
      </c>
      <c r="G26" s="74">
        <f t="shared" si="3"/>
        <v>101.20523965934618</v>
      </c>
      <c r="H26" s="70">
        <v>0</v>
      </c>
      <c r="I26" s="70">
        <v>0</v>
      </c>
      <c r="J26" s="62">
        <f t="shared" si="4"/>
        <v>0</v>
      </c>
      <c r="K26" s="74">
        <v>0</v>
      </c>
      <c r="L26" s="62">
        <f t="shared" si="0"/>
        <v>2754349.29</v>
      </c>
      <c r="M26" s="67">
        <f t="shared" si="1"/>
        <v>2787545.8</v>
      </c>
    </row>
    <row r="27" spans="1:13" s="11" customFormat="1" ht="26.25" customHeight="1">
      <c r="A27" s="24" t="s">
        <v>166</v>
      </c>
      <c r="B27" s="24"/>
      <c r="C27" s="25" t="s">
        <v>223</v>
      </c>
      <c r="D27" s="26">
        <v>2754349.29</v>
      </c>
      <c r="E27" s="26">
        <v>2787545.8</v>
      </c>
      <c r="F27" s="62">
        <f t="shared" si="2"/>
        <v>33196.50999999978</v>
      </c>
      <c r="G27" s="74">
        <f t="shared" si="3"/>
        <v>101.20523965934618</v>
      </c>
      <c r="H27" s="70">
        <v>0</v>
      </c>
      <c r="I27" s="70">
        <v>0</v>
      </c>
      <c r="J27" s="62">
        <f t="shared" si="4"/>
        <v>0</v>
      </c>
      <c r="K27" s="74">
        <v>0</v>
      </c>
      <c r="L27" s="62">
        <f t="shared" si="0"/>
        <v>2754349.29</v>
      </c>
      <c r="M27" s="67">
        <f t="shared" si="1"/>
        <v>2787545.8</v>
      </c>
    </row>
    <row r="28" spans="1:13" s="11" customFormat="1" ht="32.25" customHeight="1">
      <c r="A28" s="24" t="s">
        <v>224</v>
      </c>
      <c r="B28" s="24"/>
      <c r="C28" s="25" t="s">
        <v>225</v>
      </c>
      <c r="D28" s="26">
        <v>343681.79</v>
      </c>
      <c r="E28" s="26">
        <v>513107.69</v>
      </c>
      <c r="F28" s="62">
        <f t="shared" si="2"/>
        <v>169425.90000000002</v>
      </c>
      <c r="G28" s="74">
        <f t="shared" si="3"/>
        <v>149.29731656716524</v>
      </c>
      <c r="H28" s="70">
        <v>0</v>
      </c>
      <c r="I28" s="70">
        <v>0</v>
      </c>
      <c r="J28" s="62">
        <f t="shared" si="4"/>
        <v>0</v>
      </c>
      <c r="K28" s="74">
        <v>0</v>
      </c>
      <c r="L28" s="62">
        <f t="shared" si="0"/>
        <v>343681.79</v>
      </c>
      <c r="M28" s="67">
        <f t="shared" si="1"/>
        <v>513107.69</v>
      </c>
    </row>
    <row r="29" spans="1:13" s="19" customFormat="1" ht="21" customHeight="1">
      <c r="A29" s="15" t="s">
        <v>168</v>
      </c>
      <c r="B29" s="15"/>
      <c r="C29" s="16" t="s">
        <v>226</v>
      </c>
      <c r="D29" s="17">
        <v>6749922.05</v>
      </c>
      <c r="E29" s="17">
        <v>8876145.3</v>
      </c>
      <c r="F29" s="62">
        <f t="shared" si="2"/>
        <v>2126223.250000001</v>
      </c>
      <c r="G29" s="74">
        <f t="shared" si="3"/>
        <v>131.49996746999471</v>
      </c>
      <c r="H29" s="62">
        <v>0</v>
      </c>
      <c r="I29" s="62">
        <v>0</v>
      </c>
      <c r="J29" s="62">
        <f t="shared" si="4"/>
        <v>0</v>
      </c>
      <c r="K29" s="74">
        <v>0</v>
      </c>
      <c r="L29" s="62">
        <f t="shared" si="0"/>
        <v>6749922.05</v>
      </c>
      <c r="M29" s="67">
        <f t="shared" si="1"/>
        <v>8876145.3</v>
      </c>
    </row>
    <row r="30" spans="1:13" s="14" customFormat="1" ht="21" customHeight="1">
      <c r="A30" s="15" t="s">
        <v>169</v>
      </c>
      <c r="B30" s="15"/>
      <c r="C30" s="16" t="s">
        <v>227</v>
      </c>
      <c r="D30" s="17">
        <v>2881058.1599999997</v>
      </c>
      <c r="E30" s="17">
        <v>4359733.86</v>
      </c>
      <c r="F30" s="62">
        <f t="shared" si="2"/>
        <v>1478675.7000000007</v>
      </c>
      <c r="G30" s="74">
        <f t="shared" si="3"/>
        <v>151.324048939019</v>
      </c>
      <c r="H30" s="62">
        <v>0</v>
      </c>
      <c r="I30" s="62">
        <v>0</v>
      </c>
      <c r="J30" s="62">
        <f t="shared" si="4"/>
        <v>0</v>
      </c>
      <c r="K30" s="74">
        <v>0</v>
      </c>
      <c r="L30" s="62">
        <f t="shared" si="0"/>
        <v>2881058.1599999997</v>
      </c>
      <c r="M30" s="67">
        <f t="shared" si="1"/>
        <v>4359733.86</v>
      </c>
    </row>
    <row r="31" spans="1:13" s="11" customFormat="1" ht="50.25" customHeight="1">
      <c r="A31" s="24" t="s">
        <v>228</v>
      </c>
      <c r="B31" s="24"/>
      <c r="C31" s="25" t="s">
        <v>229</v>
      </c>
      <c r="D31" s="26">
        <v>52021.39</v>
      </c>
      <c r="E31" s="26">
        <v>104860.24</v>
      </c>
      <c r="F31" s="62">
        <f t="shared" si="2"/>
        <v>52838.850000000006</v>
      </c>
      <c r="G31" s="74">
        <f t="shared" si="3"/>
        <v>201.57139207545205</v>
      </c>
      <c r="H31" s="70">
        <v>0</v>
      </c>
      <c r="I31" s="70">
        <v>0</v>
      </c>
      <c r="J31" s="62">
        <f t="shared" si="4"/>
        <v>0</v>
      </c>
      <c r="K31" s="74">
        <v>0</v>
      </c>
      <c r="L31" s="62">
        <f t="shared" si="0"/>
        <v>52021.39</v>
      </c>
      <c r="M31" s="67">
        <f t="shared" si="1"/>
        <v>104860.24</v>
      </c>
    </row>
    <row r="32" spans="1:13" s="11" customFormat="1" ht="50.25" customHeight="1">
      <c r="A32" s="24" t="s">
        <v>230</v>
      </c>
      <c r="B32" s="24"/>
      <c r="C32" s="25" t="s">
        <v>231</v>
      </c>
      <c r="D32" s="26">
        <v>39214.76</v>
      </c>
      <c r="E32" s="26">
        <v>95999.27</v>
      </c>
      <c r="F32" s="62">
        <f t="shared" si="2"/>
        <v>56784.51</v>
      </c>
      <c r="G32" s="74">
        <f t="shared" si="3"/>
        <v>244.80392076860858</v>
      </c>
      <c r="H32" s="70">
        <v>0</v>
      </c>
      <c r="I32" s="70">
        <v>0</v>
      </c>
      <c r="J32" s="62">
        <f t="shared" si="4"/>
        <v>0</v>
      </c>
      <c r="K32" s="74">
        <v>0</v>
      </c>
      <c r="L32" s="62">
        <f t="shared" si="0"/>
        <v>39214.76</v>
      </c>
      <c r="M32" s="67">
        <f t="shared" si="1"/>
        <v>95999.27</v>
      </c>
    </row>
    <row r="33" spans="1:13" s="11" customFormat="1" ht="50.25" customHeight="1">
      <c r="A33" s="24" t="s">
        <v>232</v>
      </c>
      <c r="B33" s="24"/>
      <c r="C33" s="25" t="s">
        <v>233</v>
      </c>
      <c r="D33" s="26">
        <v>786663.85</v>
      </c>
      <c r="E33" s="26">
        <v>1070656.32</v>
      </c>
      <c r="F33" s="62">
        <f t="shared" si="2"/>
        <v>283992.4700000001</v>
      </c>
      <c r="G33" s="74">
        <f t="shared" si="3"/>
        <v>136.10086697132456</v>
      </c>
      <c r="H33" s="70">
        <v>0</v>
      </c>
      <c r="I33" s="70">
        <v>0</v>
      </c>
      <c r="J33" s="62">
        <f t="shared" si="4"/>
        <v>0</v>
      </c>
      <c r="K33" s="74">
        <v>0</v>
      </c>
      <c r="L33" s="62">
        <f t="shared" si="0"/>
        <v>786663.85</v>
      </c>
      <c r="M33" s="67">
        <f t="shared" si="1"/>
        <v>1070656.32</v>
      </c>
    </row>
    <row r="34" spans="1:13" s="11" customFormat="1" ht="26.25" customHeight="1">
      <c r="A34" s="24" t="s">
        <v>170</v>
      </c>
      <c r="B34" s="24"/>
      <c r="C34" s="25" t="s">
        <v>234</v>
      </c>
      <c r="D34" s="26">
        <v>654922.01</v>
      </c>
      <c r="E34" s="26">
        <v>1802952.07</v>
      </c>
      <c r="F34" s="62">
        <f t="shared" si="2"/>
        <v>1148030.06</v>
      </c>
      <c r="G34" s="74">
        <f t="shared" si="3"/>
        <v>275.2926367522753</v>
      </c>
      <c r="H34" s="70">
        <v>0</v>
      </c>
      <c r="I34" s="70">
        <v>0</v>
      </c>
      <c r="J34" s="62">
        <f t="shared" si="4"/>
        <v>0</v>
      </c>
      <c r="K34" s="74">
        <v>0</v>
      </c>
      <c r="L34" s="62">
        <f t="shared" si="0"/>
        <v>654922.01</v>
      </c>
      <c r="M34" s="67">
        <f t="shared" si="1"/>
        <v>1802952.07</v>
      </c>
    </row>
    <row r="35" spans="1:13" s="11" customFormat="1" ht="26.25" customHeight="1">
      <c r="A35" s="24" t="s">
        <v>235</v>
      </c>
      <c r="B35" s="24"/>
      <c r="C35" s="25" t="s">
        <v>236</v>
      </c>
      <c r="D35" s="26">
        <v>839266.22</v>
      </c>
      <c r="E35" s="26">
        <v>811587.1</v>
      </c>
      <c r="F35" s="62">
        <f t="shared" si="2"/>
        <v>-27679.119999999995</v>
      </c>
      <c r="G35" s="74">
        <f t="shared" si="3"/>
        <v>96.70198569412219</v>
      </c>
      <c r="H35" s="70">
        <v>0</v>
      </c>
      <c r="I35" s="70">
        <v>0</v>
      </c>
      <c r="J35" s="62">
        <f t="shared" si="4"/>
        <v>0</v>
      </c>
      <c r="K35" s="74">
        <v>0</v>
      </c>
      <c r="L35" s="62">
        <f t="shared" si="0"/>
        <v>839266.22</v>
      </c>
      <c r="M35" s="67">
        <f t="shared" si="1"/>
        <v>811587.1</v>
      </c>
    </row>
    <row r="36" spans="1:13" s="11" customFormat="1" ht="26.25" customHeight="1">
      <c r="A36" s="24" t="s">
        <v>237</v>
      </c>
      <c r="B36" s="24"/>
      <c r="C36" s="25" t="s">
        <v>238</v>
      </c>
      <c r="D36" s="26">
        <v>230075.3</v>
      </c>
      <c r="E36" s="26">
        <v>240075.99</v>
      </c>
      <c r="F36" s="62">
        <f t="shared" si="2"/>
        <v>10000.690000000002</v>
      </c>
      <c r="G36" s="74">
        <f t="shared" si="3"/>
        <v>104.34670301418709</v>
      </c>
      <c r="H36" s="70">
        <v>0</v>
      </c>
      <c r="I36" s="70">
        <v>0</v>
      </c>
      <c r="J36" s="62">
        <f t="shared" si="4"/>
        <v>0</v>
      </c>
      <c r="K36" s="74">
        <v>0</v>
      </c>
      <c r="L36" s="62">
        <f t="shared" si="0"/>
        <v>230075.3</v>
      </c>
      <c r="M36" s="67">
        <f t="shared" si="1"/>
        <v>240075.99</v>
      </c>
    </row>
    <row r="37" spans="1:13" s="11" customFormat="1" ht="26.25" customHeight="1">
      <c r="A37" s="24" t="s">
        <v>239</v>
      </c>
      <c r="B37" s="24"/>
      <c r="C37" s="25" t="s">
        <v>240</v>
      </c>
      <c r="D37" s="26">
        <v>123894.63</v>
      </c>
      <c r="E37" s="26">
        <v>149452.87</v>
      </c>
      <c r="F37" s="62">
        <f t="shared" si="2"/>
        <v>25558.23999999999</v>
      </c>
      <c r="G37" s="74">
        <f t="shared" si="3"/>
        <v>120.62901354158771</v>
      </c>
      <c r="H37" s="70">
        <v>0</v>
      </c>
      <c r="I37" s="70">
        <v>0</v>
      </c>
      <c r="J37" s="62">
        <f t="shared" si="4"/>
        <v>0</v>
      </c>
      <c r="K37" s="74">
        <v>0</v>
      </c>
      <c r="L37" s="62">
        <f t="shared" si="0"/>
        <v>123894.63</v>
      </c>
      <c r="M37" s="67">
        <f t="shared" si="1"/>
        <v>149452.87</v>
      </c>
    </row>
    <row r="38" spans="1:13" s="11" customFormat="1" ht="26.25" customHeight="1">
      <c r="A38" s="24" t="s">
        <v>171</v>
      </c>
      <c r="B38" s="24"/>
      <c r="C38" s="25" t="s">
        <v>241</v>
      </c>
      <c r="D38" s="26">
        <v>105000</v>
      </c>
      <c r="E38" s="26">
        <v>52900</v>
      </c>
      <c r="F38" s="62">
        <f t="shared" si="2"/>
        <v>-52100</v>
      </c>
      <c r="G38" s="74">
        <f t="shared" si="3"/>
        <v>50.38095238095238</v>
      </c>
      <c r="H38" s="70">
        <v>0</v>
      </c>
      <c r="I38" s="70">
        <v>0</v>
      </c>
      <c r="J38" s="62">
        <f t="shared" si="4"/>
        <v>0</v>
      </c>
      <c r="K38" s="74">
        <v>0</v>
      </c>
      <c r="L38" s="62">
        <f t="shared" si="0"/>
        <v>105000</v>
      </c>
      <c r="M38" s="67">
        <f t="shared" si="1"/>
        <v>52900</v>
      </c>
    </row>
    <row r="39" spans="1:13" s="11" customFormat="1" ht="26.25" customHeight="1">
      <c r="A39" s="24" t="s">
        <v>172</v>
      </c>
      <c r="B39" s="24"/>
      <c r="C39" s="25" t="s">
        <v>242</v>
      </c>
      <c r="D39" s="26">
        <v>50000</v>
      </c>
      <c r="E39" s="26">
        <v>31250</v>
      </c>
      <c r="F39" s="62">
        <f t="shared" si="2"/>
        <v>-18750</v>
      </c>
      <c r="G39" s="74">
        <f t="shared" si="3"/>
        <v>62.5</v>
      </c>
      <c r="H39" s="70">
        <v>0</v>
      </c>
      <c r="I39" s="70">
        <v>0</v>
      </c>
      <c r="J39" s="62">
        <f t="shared" si="4"/>
        <v>0</v>
      </c>
      <c r="K39" s="74">
        <v>0</v>
      </c>
      <c r="L39" s="62">
        <f t="shared" si="0"/>
        <v>50000</v>
      </c>
      <c r="M39" s="67">
        <f t="shared" si="1"/>
        <v>31250</v>
      </c>
    </row>
    <row r="40" spans="1:13" s="14" customFormat="1" ht="26.25" customHeight="1">
      <c r="A40" s="15" t="s">
        <v>173</v>
      </c>
      <c r="B40" s="15"/>
      <c r="C40" s="16" t="s">
        <v>243</v>
      </c>
      <c r="D40" s="17">
        <v>3868863.89</v>
      </c>
      <c r="E40" s="17">
        <v>4516411.4399999995</v>
      </c>
      <c r="F40" s="62">
        <f t="shared" si="2"/>
        <v>647547.5499999993</v>
      </c>
      <c r="G40" s="74">
        <f t="shared" si="3"/>
        <v>116.73740840751054</v>
      </c>
      <c r="H40" s="62">
        <v>0</v>
      </c>
      <c r="I40" s="62">
        <v>0</v>
      </c>
      <c r="J40" s="62">
        <f t="shared" si="4"/>
        <v>0</v>
      </c>
      <c r="K40" s="74">
        <v>0</v>
      </c>
      <c r="L40" s="62">
        <f t="shared" si="0"/>
        <v>3868863.89</v>
      </c>
      <c r="M40" s="67">
        <f t="shared" si="1"/>
        <v>4516411.4399999995</v>
      </c>
    </row>
    <row r="41" spans="1:13" s="11" customFormat="1" ht="26.25" customHeight="1">
      <c r="A41" s="24" t="s">
        <v>174</v>
      </c>
      <c r="B41" s="24"/>
      <c r="C41" s="25" t="s">
        <v>244</v>
      </c>
      <c r="D41" s="26">
        <v>186274.47</v>
      </c>
      <c r="E41" s="26">
        <v>312149.4</v>
      </c>
      <c r="F41" s="62">
        <f t="shared" si="2"/>
        <v>125874.93000000002</v>
      </c>
      <c r="G41" s="74">
        <f t="shared" si="3"/>
        <v>167.57497686075823</v>
      </c>
      <c r="H41" s="70">
        <v>0</v>
      </c>
      <c r="I41" s="70">
        <v>0</v>
      </c>
      <c r="J41" s="62">
        <f t="shared" si="4"/>
        <v>0</v>
      </c>
      <c r="K41" s="74">
        <v>0</v>
      </c>
      <c r="L41" s="62">
        <f t="shared" si="0"/>
        <v>186274.47</v>
      </c>
      <c r="M41" s="67">
        <f t="shared" si="1"/>
        <v>312149.4</v>
      </c>
    </row>
    <row r="42" spans="1:13" s="11" customFormat="1" ht="26.25" customHeight="1">
      <c r="A42" s="24" t="s">
        <v>175</v>
      </c>
      <c r="B42" s="24"/>
      <c r="C42" s="25" t="s">
        <v>245</v>
      </c>
      <c r="D42" s="26">
        <v>3275698.71</v>
      </c>
      <c r="E42" s="26">
        <v>3719877.61</v>
      </c>
      <c r="F42" s="62">
        <f t="shared" si="2"/>
        <v>444178.8999999999</v>
      </c>
      <c r="G42" s="74">
        <f t="shared" si="3"/>
        <v>113.55982156246598</v>
      </c>
      <c r="H42" s="70">
        <v>0</v>
      </c>
      <c r="I42" s="70">
        <v>0</v>
      </c>
      <c r="J42" s="62">
        <f t="shared" si="4"/>
        <v>0</v>
      </c>
      <c r="K42" s="74">
        <v>0</v>
      </c>
      <c r="L42" s="62">
        <f aca="true" t="shared" si="5" ref="L42:L73">D42+H42</f>
        <v>3275698.71</v>
      </c>
      <c r="M42" s="67">
        <f aca="true" t="shared" si="6" ref="M42:M73">E42+I42</f>
        <v>3719877.61</v>
      </c>
    </row>
    <row r="43" spans="1:13" s="11" customFormat="1" ht="86.25" customHeight="1">
      <c r="A43" s="24" t="s">
        <v>246</v>
      </c>
      <c r="B43" s="24"/>
      <c r="C43" s="25" t="s">
        <v>247</v>
      </c>
      <c r="D43" s="26">
        <v>406890.71</v>
      </c>
      <c r="E43" s="26">
        <v>484384.43</v>
      </c>
      <c r="F43" s="62">
        <f t="shared" si="2"/>
        <v>77493.71999999997</v>
      </c>
      <c r="G43" s="74">
        <f t="shared" si="3"/>
        <v>119.04534020941398</v>
      </c>
      <c r="H43" s="70">
        <v>0</v>
      </c>
      <c r="I43" s="70">
        <v>0</v>
      </c>
      <c r="J43" s="62">
        <f t="shared" si="4"/>
        <v>0</v>
      </c>
      <c r="K43" s="74">
        <v>0</v>
      </c>
      <c r="L43" s="62">
        <f t="shared" si="5"/>
        <v>406890.71</v>
      </c>
      <c r="M43" s="67">
        <f t="shared" si="6"/>
        <v>484384.43</v>
      </c>
    </row>
    <row r="44" spans="1:13" s="19" customFormat="1" ht="26.25" customHeight="1">
      <c r="A44" s="15" t="s">
        <v>24</v>
      </c>
      <c r="B44" s="15"/>
      <c r="C44" s="16" t="s">
        <v>25</v>
      </c>
      <c r="D44" s="17">
        <v>0</v>
      </c>
      <c r="E44" s="17">
        <v>0</v>
      </c>
      <c r="F44" s="62">
        <f t="shared" si="2"/>
        <v>0</v>
      </c>
      <c r="G44" s="74">
        <v>0</v>
      </c>
      <c r="H44" s="62">
        <v>71873.92</v>
      </c>
      <c r="I44" s="62">
        <v>11026.24</v>
      </c>
      <c r="J44" s="62">
        <f t="shared" si="4"/>
        <v>-60847.68</v>
      </c>
      <c r="K44" s="74">
        <f>I44/H44*100</f>
        <v>15.34108616866869</v>
      </c>
      <c r="L44" s="62">
        <f t="shared" si="5"/>
        <v>71873.92</v>
      </c>
      <c r="M44" s="67">
        <f t="shared" si="6"/>
        <v>11026.24</v>
      </c>
    </row>
    <row r="45" spans="1:13" s="11" customFormat="1" ht="26.25" customHeight="1">
      <c r="A45" s="24" t="s">
        <v>26</v>
      </c>
      <c r="B45" s="24"/>
      <c r="C45" s="25" t="s">
        <v>27</v>
      </c>
      <c r="D45" s="26">
        <v>0</v>
      </c>
      <c r="E45" s="26">
        <v>0</v>
      </c>
      <c r="F45" s="62">
        <f t="shared" si="2"/>
        <v>0</v>
      </c>
      <c r="G45" s="74">
        <v>0</v>
      </c>
      <c r="H45" s="70">
        <v>71873.92</v>
      </c>
      <c r="I45" s="70">
        <v>11026.24</v>
      </c>
      <c r="J45" s="62">
        <f t="shared" si="4"/>
        <v>-60847.68</v>
      </c>
      <c r="K45" s="74">
        <f>I45/H45*100</f>
        <v>15.34108616866869</v>
      </c>
      <c r="L45" s="62">
        <f t="shared" si="5"/>
        <v>71873.92</v>
      </c>
      <c r="M45" s="67">
        <f t="shared" si="6"/>
        <v>11026.24</v>
      </c>
    </row>
    <row r="46" spans="1:13" s="11" customFormat="1" ht="51.75" customHeight="1">
      <c r="A46" s="24" t="s">
        <v>28</v>
      </c>
      <c r="B46" s="24"/>
      <c r="C46" s="25" t="s">
        <v>29</v>
      </c>
      <c r="D46" s="26">
        <v>0</v>
      </c>
      <c r="E46" s="26">
        <v>0</v>
      </c>
      <c r="F46" s="62">
        <f t="shared" si="2"/>
        <v>0</v>
      </c>
      <c r="G46" s="74">
        <v>0</v>
      </c>
      <c r="H46" s="70">
        <v>71873.92</v>
      </c>
      <c r="I46" s="70">
        <v>6427.74</v>
      </c>
      <c r="J46" s="62">
        <f t="shared" si="4"/>
        <v>-65446.18</v>
      </c>
      <c r="K46" s="74">
        <f>I46/H46*100</f>
        <v>8.943076988148135</v>
      </c>
      <c r="L46" s="62">
        <f t="shared" si="5"/>
        <v>71873.92</v>
      </c>
      <c r="M46" s="67">
        <f t="shared" si="6"/>
        <v>6427.74</v>
      </c>
    </row>
    <row r="47" spans="1:13" s="11" customFormat="1" ht="40.5" customHeight="1">
      <c r="A47" s="24" t="s">
        <v>316</v>
      </c>
      <c r="B47" s="24"/>
      <c r="C47" s="25" t="s">
        <v>317</v>
      </c>
      <c r="D47" s="26">
        <v>0</v>
      </c>
      <c r="E47" s="26">
        <v>0</v>
      </c>
      <c r="F47" s="62">
        <f t="shared" si="2"/>
        <v>0</v>
      </c>
      <c r="G47" s="74">
        <v>0</v>
      </c>
      <c r="H47" s="70">
        <v>0</v>
      </c>
      <c r="I47" s="70">
        <v>4598.5</v>
      </c>
      <c r="J47" s="62">
        <f t="shared" si="4"/>
        <v>4598.5</v>
      </c>
      <c r="K47" s="74">
        <v>0</v>
      </c>
      <c r="L47" s="62">
        <f t="shared" si="5"/>
        <v>0</v>
      </c>
      <c r="M47" s="67">
        <f t="shared" si="6"/>
        <v>4598.5</v>
      </c>
    </row>
    <row r="48" spans="1:13" s="19" customFormat="1" ht="26.25" customHeight="1">
      <c r="A48" s="15" t="s">
        <v>30</v>
      </c>
      <c r="B48" s="15"/>
      <c r="C48" s="16" t="s">
        <v>31</v>
      </c>
      <c r="D48" s="17">
        <v>921681.03</v>
      </c>
      <c r="E48" s="17">
        <v>186340.34</v>
      </c>
      <c r="F48" s="62">
        <f t="shared" si="2"/>
        <v>-735340.6900000001</v>
      </c>
      <c r="G48" s="74">
        <f t="shared" si="3"/>
        <v>20.21744333828808</v>
      </c>
      <c r="H48" s="58">
        <v>487332.5899999999</v>
      </c>
      <c r="I48" s="58">
        <v>2279287.9099999997</v>
      </c>
      <c r="J48" s="62">
        <f t="shared" si="4"/>
        <v>1791955.3199999998</v>
      </c>
      <c r="K48" s="74">
        <f>I48/H48*100</f>
        <v>467.7068508798068</v>
      </c>
      <c r="L48" s="62">
        <f t="shared" si="5"/>
        <v>1409013.6199999999</v>
      </c>
      <c r="M48" s="67">
        <f t="shared" si="6"/>
        <v>2465628.2499999995</v>
      </c>
    </row>
    <row r="49" spans="1:13" s="19" customFormat="1" ht="33" customHeight="1">
      <c r="A49" s="15" t="s">
        <v>32</v>
      </c>
      <c r="B49" s="15"/>
      <c r="C49" s="16" t="s">
        <v>33</v>
      </c>
      <c r="D49" s="17">
        <v>888917.86</v>
      </c>
      <c r="E49" s="17">
        <v>91303.86</v>
      </c>
      <c r="F49" s="62">
        <f t="shared" si="2"/>
        <v>-797614</v>
      </c>
      <c r="G49" s="74">
        <f t="shared" si="3"/>
        <v>10.27134948104204</v>
      </c>
      <c r="H49" s="62">
        <v>243</v>
      </c>
      <c r="I49" s="62">
        <v>97533.66</v>
      </c>
      <c r="J49" s="62">
        <f t="shared" si="4"/>
        <v>97290.66</v>
      </c>
      <c r="K49" s="74">
        <v>0</v>
      </c>
      <c r="L49" s="62">
        <f t="shared" si="5"/>
        <v>889160.86</v>
      </c>
      <c r="M49" s="67">
        <f t="shared" si="6"/>
        <v>188837.52000000002</v>
      </c>
    </row>
    <row r="50" spans="1:13" s="11" customFormat="1" ht="34.5" customHeight="1">
      <c r="A50" s="24" t="s">
        <v>34</v>
      </c>
      <c r="B50" s="24"/>
      <c r="C50" s="25" t="s">
        <v>35</v>
      </c>
      <c r="D50" s="26">
        <v>824380.28</v>
      </c>
      <c r="E50" s="26">
        <v>0</v>
      </c>
      <c r="F50" s="62">
        <f t="shared" si="2"/>
        <v>-824380.28</v>
      </c>
      <c r="G50" s="74">
        <f t="shared" si="3"/>
        <v>0</v>
      </c>
      <c r="H50" s="70">
        <v>0</v>
      </c>
      <c r="I50" s="70">
        <v>0</v>
      </c>
      <c r="J50" s="62">
        <f t="shared" si="4"/>
        <v>0</v>
      </c>
      <c r="K50" s="74">
        <v>0</v>
      </c>
      <c r="L50" s="62">
        <f t="shared" si="5"/>
        <v>824380.28</v>
      </c>
      <c r="M50" s="67">
        <f t="shared" si="6"/>
        <v>0</v>
      </c>
    </row>
    <row r="51" spans="1:13" s="11" customFormat="1" ht="23.25" customHeight="1">
      <c r="A51" s="24" t="s">
        <v>248</v>
      </c>
      <c r="B51" s="24"/>
      <c r="C51" s="25" t="s">
        <v>176</v>
      </c>
      <c r="D51" s="26">
        <v>64537.58</v>
      </c>
      <c r="E51" s="26">
        <v>91303.86</v>
      </c>
      <c r="F51" s="62">
        <f t="shared" si="2"/>
        <v>26766.28</v>
      </c>
      <c r="G51" s="74">
        <f t="shared" si="3"/>
        <v>141.4739443282503</v>
      </c>
      <c r="H51" s="70">
        <v>0</v>
      </c>
      <c r="I51" s="70">
        <v>0</v>
      </c>
      <c r="J51" s="62">
        <f t="shared" si="4"/>
        <v>0</v>
      </c>
      <c r="K51" s="74">
        <v>0</v>
      </c>
      <c r="L51" s="62">
        <f t="shared" si="5"/>
        <v>64537.58</v>
      </c>
      <c r="M51" s="67">
        <f t="shared" si="6"/>
        <v>91303.86</v>
      </c>
    </row>
    <row r="52" spans="1:13" s="11" customFormat="1" ht="23.25" customHeight="1">
      <c r="A52" s="24" t="s">
        <v>177</v>
      </c>
      <c r="B52" s="24"/>
      <c r="C52" s="25" t="s">
        <v>179</v>
      </c>
      <c r="D52" s="26">
        <v>10537.58</v>
      </c>
      <c r="E52" s="26">
        <v>18359.8</v>
      </c>
      <c r="F52" s="62">
        <f t="shared" si="2"/>
        <v>7822.219999999999</v>
      </c>
      <c r="G52" s="74">
        <f t="shared" si="3"/>
        <v>174.23165470629877</v>
      </c>
      <c r="H52" s="70">
        <v>0</v>
      </c>
      <c r="I52" s="70">
        <v>0</v>
      </c>
      <c r="J52" s="62">
        <f t="shared" si="4"/>
        <v>0</v>
      </c>
      <c r="K52" s="74">
        <v>0</v>
      </c>
      <c r="L52" s="62">
        <f t="shared" si="5"/>
        <v>10537.58</v>
      </c>
      <c r="M52" s="67">
        <f t="shared" si="6"/>
        <v>18359.8</v>
      </c>
    </row>
    <row r="53" spans="1:13" s="11" customFormat="1" ht="53.25" customHeight="1">
      <c r="A53" s="24" t="s">
        <v>178</v>
      </c>
      <c r="B53" s="24"/>
      <c r="C53" s="25" t="s">
        <v>180</v>
      </c>
      <c r="D53" s="26">
        <v>54000</v>
      </c>
      <c r="E53" s="26">
        <v>72944.06</v>
      </c>
      <c r="F53" s="62">
        <f t="shared" si="2"/>
        <v>18944.059999999998</v>
      </c>
      <c r="G53" s="74">
        <f t="shared" si="3"/>
        <v>135.08159259259259</v>
      </c>
      <c r="H53" s="70">
        <v>0</v>
      </c>
      <c r="I53" s="70">
        <v>0</v>
      </c>
      <c r="J53" s="62">
        <f t="shared" si="4"/>
        <v>0</v>
      </c>
      <c r="K53" s="74">
        <v>0</v>
      </c>
      <c r="L53" s="62">
        <f t="shared" si="5"/>
        <v>54000</v>
      </c>
      <c r="M53" s="67">
        <f t="shared" si="6"/>
        <v>72944.06</v>
      </c>
    </row>
    <row r="54" spans="1:13" s="11" customFormat="1" ht="51.75" customHeight="1">
      <c r="A54" s="24" t="s">
        <v>36</v>
      </c>
      <c r="B54" s="24"/>
      <c r="C54" s="25" t="s">
        <v>37</v>
      </c>
      <c r="D54" s="26">
        <v>0</v>
      </c>
      <c r="E54" s="26">
        <v>0</v>
      </c>
      <c r="F54" s="62">
        <f t="shared" si="2"/>
        <v>0</v>
      </c>
      <c r="G54" s="74">
        <v>0</v>
      </c>
      <c r="H54" s="70">
        <v>243</v>
      </c>
      <c r="I54" s="70">
        <v>97533.66</v>
      </c>
      <c r="J54" s="62">
        <f t="shared" si="4"/>
        <v>97290.66</v>
      </c>
      <c r="K54" s="74">
        <v>0</v>
      </c>
      <c r="L54" s="62">
        <f t="shared" si="5"/>
        <v>243</v>
      </c>
      <c r="M54" s="67">
        <f t="shared" si="6"/>
        <v>97533.66</v>
      </c>
    </row>
    <row r="55" spans="1:13" s="19" customFormat="1" ht="33" customHeight="1">
      <c r="A55" s="15" t="s">
        <v>38</v>
      </c>
      <c r="B55" s="15"/>
      <c r="C55" s="16" t="s">
        <v>39</v>
      </c>
      <c r="D55" s="17">
        <v>13149.77</v>
      </c>
      <c r="E55" s="17">
        <v>10872.66</v>
      </c>
      <c r="F55" s="62">
        <f t="shared" si="2"/>
        <v>-2277.1100000000006</v>
      </c>
      <c r="G55" s="74">
        <f t="shared" si="3"/>
        <v>82.68327126634154</v>
      </c>
      <c r="H55" s="62">
        <v>0</v>
      </c>
      <c r="I55" s="62">
        <v>0</v>
      </c>
      <c r="J55" s="62">
        <f t="shared" si="4"/>
        <v>0</v>
      </c>
      <c r="K55" s="74">
        <v>0</v>
      </c>
      <c r="L55" s="62">
        <f t="shared" si="5"/>
        <v>13149.77</v>
      </c>
      <c r="M55" s="67">
        <f t="shared" si="6"/>
        <v>10872.66</v>
      </c>
    </row>
    <row r="56" spans="1:13" s="14" customFormat="1" ht="26.25" customHeight="1">
      <c r="A56" s="15" t="s">
        <v>40</v>
      </c>
      <c r="B56" s="15"/>
      <c r="C56" s="16" t="s">
        <v>41</v>
      </c>
      <c r="D56" s="17">
        <v>11169.73</v>
      </c>
      <c r="E56" s="17">
        <v>6751.79</v>
      </c>
      <c r="F56" s="62">
        <f t="shared" si="2"/>
        <v>-4417.94</v>
      </c>
      <c r="G56" s="74">
        <f t="shared" si="3"/>
        <v>60.44720866126576</v>
      </c>
      <c r="H56" s="62">
        <v>0</v>
      </c>
      <c r="I56" s="62">
        <v>0</v>
      </c>
      <c r="J56" s="62">
        <f t="shared" si="4"/>
        <v>0</v>
      </c>
      <c r="K56" s="74">
        <v>0</v>
      </c>
      <c r="L56" s="62">
        <f t="shared" si="5"/>
        <v>11169.73</v>
      </c>
      <c r="M56" s="67">
        <f t="shared" si="6"/>
        <v>6751.79</v>
      </c>
    </row>
    <row r="57" spans="1:13" s="11" customFormat="1" ht="26.25" customHeight="1">
      <c r="A57" s="24" t="s">
        <v>184</v>
      </c>
      <c r="B57" s="24"/>
      <c r="C57" s="25" t="s">
        <v>181</v>
      </c>
      <c r="D57" s="26">
        <v>11169.73</v>
      </c>
      <c r="E57" s="26">
        <v>6751.79</v>
      </c>
      <c r="F57" s="62">
        <f t="shared" si="2"/>
        <v>-4417.94</v>
      </c>
      <c r="G57" s="74">
        <f t="shared" si="3"/>
        <v>60.44720866126576</v>
      </c>
      <c r="H57" s="70">
        <v>0</v>
      </c>
      <c r="I57" s="70">
        <v>0</v>
      </c>
      <c r="J57" s="62">
        <f t="shared" si="4"/>
        <v>0</v>
      </c>
      <c r="K57" s="74">
        <v>0</v>
      </c>
      <c r="L57" s="62">
        <f t="shared" si="5"/>
        <v>11169.73</v>
      </c>
      <c r="M57" s="67">
        <f t="shared" si="6"/>
        <v>6751.79</v>
      </c>
    </row>
    <row r="58" spans="1:13" s="14" customFormat="1" ht="26.25" customHeight="1">
      <c r="A58" s="15" t="s">
        <v>249</v>
      </c>
      <c r="B58" s="15"/>
      <c r="C58" s="16" t="s">
        <v>182</v>
      </c>
      <c r="D58" s="17">
        <v>1980.04</v>
      </c>
      <c r="E58" s="17">
        <v>4120.87</v>
      </c>
      <c r="F58" s="62">
        <f t="shared" si="2"/>
        <v>2140.83</v>
      </c>
      <c r="G58" s="74">
        <f t="shared" si="3"/>
        <v>208.12054301933296</v>
      </c>
      <c r="H58" s="62">
        <v>0</v>
      </c>
      <c r="I58" s="62">
        <v>0</v>
      </c>
      <c r="J58" s="62">
        <f t="shared" si="4"/>
        <v>0</v>
      </c>
      <c r="K58" s="74">
        <v>0</v>
      </c>
      <c r="L58" s="62">
        <f t="shared" si="5"/>
        <v>1980.04</v>
      </c>
      <c r="M58" s="67">
        <f t="shared" si="6"/>
        <v>4120.87</v>
      </c>
    </row>
    <row r="59" spans="1:13" s="14" customFormat="1" ht="68.25" customHeight="1">
      <c r="A59" s="15" t="s">
        <v>185</v>
      </c>
      <c r="B59" s="15"/>
      <c r="C59" s="16" t="s">
        <v>183</v>
      </c>
      <c r="D59" s="17">
        <v>1980.04</v>
      </c>
      <c r="E59" s="17">
        <v>4120.87</v>
      </c>
      <c r="F59" s="62">
        <f t="shared" si="2"/>
        <v>2140.83</v>
      </c>
      <c r="G59" s="74">
        <f t="shared" si="3"/>
        <v>208.12054301933296</v>
      </c>
      <c r="H59" s="62">
        <v>0</v>
      </c>
      <c r="I59" s="62">
        <v>0</v>
      </c>
      <c r="J59" s="62">
        <f t="shared" si="4"/>
        <v>0</v>
      </c>
      <c r="K59" s="74">
        <v>0</v>
      </c>
      <c r="L59" s="62">
        <f t="shared" si="5"/>
        <v>1980.04</v>
      </c>
      <c r="M59" s="67">
        <f t="shared" si="6"/>
        <v>4120.87</v>
      </c>
    </row>
    <row r="60" spans="1:13" s="14" customFormat="1" ht="88.5" customHeight="1">
      <c r="A60" s="15" t="s">
        <v>42</v>
      </c>
      <c r="B60" s="15"/>
      <c r="C60" s="16" t="s">
        <v>43</v>
      </c>
      <c r="D60" s="17">
        <v>0</v>
      </c>
      <c r="E60" s="17">
        <v>0</v>
      </c>
      <c r="F60" s="62">
        <f t="shared" si="2"/>
        <v>0</v>
      </c>
      <c r="G60" s="74">
        <v>0</v>
      </c>
      <c r="H60" s="62">
        <v>0</v>
      </c>
      <c r="I60" s="62">
        <v>0</v>
      </c>
      <c r="J60" s="62">
        <f t="shared" si="4"/>
        <v>0</v>
      </c>
      <c r="K60" s="74">
        <v>0</v>
      </c>
      <c r="L60" s="62">
        <f t="shared" si="5"/>
        <v>0</v>
      </c>
      <c r="M60" s="67">
        <f t="shared" si="6"/>
        <v>0</v>
      </c>
    </row>
    <row r="61" spans="1:13" s="19" customFormat="1" ht="18" customHeight="1">
      <c r="A61" s="15" t="s">
        <v>44</v>
      </c>
      <c r="B61" s="15"/>
      <c r="C61" s="16" t="s">
        <v>45</v>
      </c>
      <c r="D61" s="17">
        <v>19613.4</v>
      </c>
      <c r="E61" s="17">
        <v>84163.82</v>
      </c>
      <c r="F61" s="62">
        <f t="shared" si="2"/>
        <v>64550.420000000006</v>
      </c>
      <c r="G61" s="74">
        <f t="shared" si="3"/>
        <v>429.113871128922</v>
      </c>
      <c r="H61" s="62">
        <v>189002.4</v>
      </c>
      <c r="I61" s="62">
        <v>984994.76</v>
      </c>
      <c r="J61" s="62">
        <f t="shared" si="4"/>
        <v>795992.36</v>
      </c>
      <c r="K61" s="74">
        <f>I61/H61*100</f>
        <v>521.1546308406665</v>
      </c>
      <c r="L61" s="62">
        <f t="shared" si="5"/>
        <v>208615.8</v>
      </c>
      <c r="M61" s="67">
        <f t="shared" si="6"/>
        <v>1069158.58</v>
      </c>
    </row>
    <row r="62" spans="1:13" s="14" customFormat="1" ht="26.25" customHeight="1">
      <c r="A62" s="15" t="s">
        <v>46</v>
      </c>
      <c r="B62" s="15"/>
      <c r="C62" s="16" t="s">
        <v>47</v>
      </c>
      <c r="D62" s="17">
        <v>19613.4</v>
      </c>
      <c r="E62" s="17">
        <v>84163.82</v>
      </c>
      <c r="F62" s="62">
        <f t="shared" si="2"/>
        <v>64550.420000000006</v>
      </c>
      <c r="G62" s="74">
        <f t="shared" si="3"/>
        <v>429.113871128922</v>
      </c>
      <c r="H62" s="62">
        <v>49034.77</v>
      </c>
      <c r="I62" s="62">
        <v>37569.79</v>
      </c>
      <c r="J62" s="62">
        <f t="shared" si="4"/>
        <v>-11464.979999999996</v>
      </c>
      <c r="K62" s="74">
        <f>I62/H62*100</f>
        <v>76.61867283154383</v>
      </c>
      <c r="L62" s="62">
        <f t="shared" si="5"/>
        <v>68648.17</v>
      </c>
      <c r="M62" s="67">
        <f t="shared" si="6"/>
        <v>121733.61000000002</v>
      </c>
    </row>
    <row r="63" spans="1:13" s="11" customFormat="1" ht="26.25" customHeight="1">
      <c r="A63" s="24" t="s">
        <v>46</v>
      </c>
      <c r="B63" s="24"/>
      <c r="C63" s="25" t="s">
        <v>48</v>
      </c>
      <c r="D63" s="26">
        <v>19613.4</v>
      </c>
      <c r="E63" s="26">
        <v>55377.91</v>
      </c>
      <c r="F63" s="62">
        <f t="shared" si="2"/>
        <v>35764.51</v>
      </c>
      <c r="G63" s="74">
        <f t="shared" si="3"/>
        <v>282.347323768444</v>
      </c>
      <c r="H63" s="70">
        <v>0</v>
      </c>
      <c r="I63" s="70">
        <v>0</v>
      </c>
      <c r="J63" s="62">
        <f t="shared" si="4"/>
        <v>0</v>
      </c>
      <c r="K63" s="74">
        <v>0</v>
      </c>
      <c r="L63" s="62">
        <f t="shared" si="5"/>
        <v>19613.4</v>
      </c>
      <c r="M63" s="67">
        <f t="shared" si="6"/>
        <v>55377.91</v>
      </c>
    </row>
    <row r="64" spans="1:13" s="11" customFormat="1" ht="77.25" customHeight="1">
      <c r="A64" s="24" t="s">
        <v>318</v>
      </c>
      <c r="B64" s="24"/>
      <c r="C64" s="25" t="s">
        <v>319</v>
      </c>
      <c r="D64" s="26">
        <v>0</v>
      </c>
      <c r="E64" s="26">
        <v>0</v>
      </c>
      <c r="F64" s="62">
        <f t="shared" si="2"/>
        <v>0</v>
      </c>
      <c r="G64" s="74">
        <v>0</v>
      </c>
      <c r="H64" s="70">
        <v>49034.77</v>
      </c>
      <c r="I64" s="70">
        <v>37569.79</v>
      </c>
      <c r="J64" s="62">
        <f t="shared" si="4"/>
        <v>-11464.979999999996</v>
      </c>
      <c r="K64" s="74">
        <f>I64/H64*100</f>
        <v>76.61867283154383</v>
      </c>
      <c r="L64" s="62">
        <f t="shared" si="5"/>
        <v>49034.77</v>
      </c>
      <c r="M64" s="67">
        <f t="shared" si="6"/>
        <v>37569.79</v>
      </c>
    </row>
    <row r="65" spans="1:13" s="11" customFormat="1" ht="99" customHeight="1">
      <c r="A65" s="24" t="s">
        <v>312</v>
      </c>
      <c r="B65" s="24"/>
      <c r="C65" s="25" t="s">
        <v>313</v>
      </c>
      <c r="D65" s="26">
        <v>0</v>
      </c>
      <c r="E65" s="26">
        <v>28785.91</v>
      </c>
      <c r="F65" s="62">
        <f t="shared" si="2"/>
        <v>28785.91</v>
      </c>
      <c r="G65" s="74">
        <v>0</v>
      </c>
      <c r="H65" s="70">
        <v>0</v>
      </c>
      <c r="I65" s="70">
        <v>0</v>
      </c>
      <c r="J65" s="62">
        <f t="shared" si="4"/>
        <v>0</v>
      </c>
      <c r="K65" s="74">
        <v>0</v>
      </c>
      <c r="L65" s="62">
        <f t="shared" si="5"/>
        <v>0</v>
      </c>
      <c r="M65" s="67">
        <f t="shared" si="6"/>
        <v>28785.91</v>
      </c>
    </row>
    <row r="66" spans="1:13" s="14" customFormat="1" ht="36.75" customHeight="1">
      <c r="A66" s="15" t="s">
        <v>161</v>
      </c>
      <c r="B66" s="15"/>
      <c r="C66" s="16" t="s">
        <v>160</v>
      </c>
      <c r="D66" s="17">
        <v>0</v>
      </c>
      <c r="E66" s="17">
        <v>0</v>
      </c>
      <c r="F66" s="62">
        <f t="shared" si="2"/>
        <v>0</v>
      </c>
      <c r="G66" s="74">
        <v>0</v>
      </c>
      <c r="H66" s="62">
        <v>139967.63</v>
      </c>
      <c r="I66" s="62">
        <v>947424.97</v>
      </c>
      <c r="J66" s="62">
        <f t="shared" si="4"/>
        <v>807457.34</v>
      </c>
      <c r="K66" s="74">
        <f aca="true" t="shared" si="7" ref="K66:K71">I66/H66*100</f>
        <v>676.8886277491445</v>
      </c>
      <c r="L66" s="62">
        <f t="shared" si="5"/>
        <v>139967.63</v>
      </c>
      <c r="M66" s="67">
        <f t="shared" si="6"/>
        <v>947424.97</v>
      </c>
    </row>
    <row r="67" spans="1:13" s="19" customFormat="1" ht="27.75" customHeight="1">
      <c r="A67" s="15" t="s">
        <v>49</v>
      </c>
      <c r="B67" s="15"/>
      <c r="C67" s="16" t="s">
        <v>50</v>
      </c>
      <c r="D67" s="17">
        <v>0</v>
      </c>
      <c r="E67" s="17">
        <v>0</v>
      </c>
      <c r="F67" s="62">
        <f t="shared" si="2"/>
        <v>0</v>
      </c>
      <c r="G67" s="74">
        <v>0</v>
      </c>
      <c r="H67" s="62">
        <v>298087.19</v>
      </c>
      <c r="I67" s="62">
        <v>1196759.4899999998</v>
      </c>
      <c r="J67" s="62">
        <f t="shared" si="4"/>
        <v>898672.2999999998</v>
      </c>
      <c r="K67" s="74">
        <f t="shared" si="7"/>
        <v>401.47967780836194</v>
      </c>
      <c r="L67" s="62">
        <f t="shared" si="5"/>
        <v>298087.19</v>
      </c>
      <c r="M67" s="67">
        <f t="shared" si="6"/>
        <v>1196759.4899999998</v>
      </c>
    </row>
    <row r="68" spans="1:13" s="14" customFormat="1" ht="35.25" customHeight="1">
      <c r="A68" s="15" t="s">
        <v>51</v>
      </c>
      <c r="B68" s="15"/>
      <c r="C68" s="16" t="s">
        <v>52</v>
      </c>
      <c r="D68" s="17">
        <v>0</v>
      </c>
      <c r="E68" s="17">
        <v>0</v>
      </c>
      <c r="F68" s="62">
        <f t="shared" si="2"/>
        <v>0</v>
      </c>
      <c r="G68" s="74">
        <v>0</v>
      </c>
      <c r="H68" s="62">
        <v>262450.04000000004</v>
      </c>
      <c r="I68" s="62">
        <v>1154220.7799999998</v>
      </c>
      <c r="J68" s="62">
        <f t="shared" si="4"/>
        <v>891770.7399999998</v>
      </c>
      <c r="K68" s="74">
        <f t="shared" si="7"/>
        <v>439.78685619556376</v>
      </c>
      <c r="L68" s="62">
        <f t="shared" si="5"/>
        <v>262450.04000000004</v>
      </c>
      <c r="M68" s="67">
        <f t="shared" si="6"/>
        <v>1154220.7799999998</v>
      </c>
    </row>
    <row r="69" spans="1:13" s="11" customFormat="1" ht="35.25" customHeight="1">
      <c r="A69" s="24" t="s">
        <v>53</v>
      </c>
      <c r="B69" s="24"/>
      <c r="C69" s="25" t="s">
        <v>54</v>
      </c>
      <c r="D69" s="26">
        <v>0</v>
      </c>
      <c r="E69" s="26">
        <v>0</v>
      </c>
      <c r="F69" s="62">
        <f t="shared" si="2"/>
        <v>0</v>
      </c>
      <c r="G69" s="74">
        <v>0</v>
      </c>
      <c r="H69" s="70">
        <v>200609.95</v>
      </c>
      <c r="I69" s="70">
        <v>1105112.17</v>
      </c>
      <c r="J69" s="62">
        <f t="shared" si="4"/>
        <v>904502.22</v>
      </c>
      <c r="K69" s="74">
        <f t="shared" si="7"/>
        <v>550.8760507641819</v>
      </c>
      <c r="L69" s="62">
        <f t="shared" si="5"/>
        <v>200609.95</v>
      </c>
      <c r="M69" s="67">
        <f t="shared" si="6"/>
        <v>1105112.17</v>
      </c>
    </row>
    <row r="70" spans="1:13" s="11" customFormat="1" ht="35.25" customHeight="1">
      <c r="A70" s="24" t="s">
        <v>55</v>
      </c>
      <c r="B70" s="24"/>
      <c r="C70" s="25" t="s">
        <v>56</v>
      </c>
      <c r="D70" s="26">
        <v>0</v>
      </c>
      <c r="E70" s="26">
        <v>0</v>
      </c>
      <c r="F70" s="62">
        <f t="shared" si="2"/>
        <v>0</v>
      </c>
      <c r="G70" s="74">
        <v>0</v>
      </c>
      <c r="H70" s="70">
        <v>15149.56</v>
      </c>
      <c r="I70" s="70">
        <v>1314.71</v>
      </c>
      <c r="J70" s="62">
        <f t="shared" si="4"/>
        <v>-13834.849999999999</v>
      </c>
      <c r="K70" s="74">
        <f t="shared" si="7"/>
        <v>8.678205835681037</v>
      </c>
      <c r="L70" s="62">
        <f t="shared" si="5"/>
        <v>15149.56</v>
      </c>
      <c r="M70" s="67">
        <f t="shared" si="6"/>
        <v>1314.71</v>
      </c>
    </row>
    <row r="71" spans="1:13" s="11" customFormat="1" ht="26.25" customHeight="1">
      <c r="A71" s="24" t="s">
        <v>57</v>
      </c>
      <c r="B71" s="24"/>
      <c r="C71" s="25" t="s">
        <v>58</v>
      </c>
      <c r="D71" s="26">
        <v>0</v>
      </c>
      <c r="E71" s="26">
        <v>0</v>
      </c>
      <c r="F71" s="62">
        <f t="shared" si="2"/>
        <v>0</v>
      </c>
      <c r="G71" s="74">
        <v>0</v>
      </c>
      <c r="H71" s="70">
        <v>46690.53</v>
      </c>
      <c r="I71" s="70">
        <v>47793.9</v>
      </c>
      <c r="J71" s="62">
        <f t="shared" si="4"/>
        <v>1103.3700000000026</v>
      </c>
      <c r="K71" s="74">
        <f t="shared" si="7"/>
        <v>102.36315586908096</v>
      </c>
      <c r="L71" s="62">
        <f t="shared" si="5"/>
        <v>46690.53</v>
      </c>
      <c r="M71" s="67">
        <f t="shared" si="6"/>
        <v>47793.9</v>
      </c>
    </row>
    <row r="72" spans="1:13" s="11" customFormat="1" ht="54" customHeight="1">
      <c r="A72" s="24" t="s">
        <v>250</v>
      </c>
      <c r="B72" s="24"/>
      <c r="C72" s="25" t="s">
        <v>251</v>
      </c>
      <c r="D72" s="26">
        <v>0</v>
      </c>
      <c r="E72" s="26">
        <v>0</v>
      </c>
      <c r="F72" s="62">
        <f t="shared" si="2"/>
        <v>0</v>
      </c>
      <c r="G72" s="74">
        <v>0</v>
      </c>
      <c r="H72" s="70">
        <v>0</v>
      </c>
      <c r="I72" s="70">
        <v>0</v>
      </c>
      <c r="J72" s="62">
        <f t="shared" si="4"/>
        <v>0</v>
      </c>
      <c r="K72" s="74">
        <v>0</v>
      </c>
      <c r="L72" s="62">
        <f t="shared" si="5"/>
        <v>0</v>
      </c>
      <c r="M72" s="67">
        <f t="shared" si="6"/>
        <v>0</v>
      </c>
    </row>
    <row r="73" spans="1:13" s="14" customFormat="1" ht="35.25" customHeight="1">
      <c r="A73" s="15" t="s">
        <v>59</v>
      </c>
      <c r="B73" s="15"/>
      <c r="C73" s="16" t="s">
        <v>60</v>
      </c>
      <c r="D73" s="17">
        <v>0</v>
      </c>
      <c r="E73" s="17">
        <v>0</v>
      </c>
      <c r="F73" s="62">
        <f t="shared" si="2"/>
        <v>0</v>
      </c>
      <c r="G73" s="74">
        <v>0</v>
      </c>
      <c r="H73" s="62">
        <v>35637.15</v>
      </c>
      <c r="I73" s="62">
        <v>42538.71</v>
      </c>
      <c r="J73" s="62">
        <f t="shared" si="4"/>
        <v>6901.559999999998</v>
      </c>
      <c r="K73" s="74">
        <f>I73/H73*100</f>
        <v>119.36619510819466</v>
      </c>
      <c r="L73" s="62">
        <f t="shared" si="5"/>
        <v>35637.15</v>
      </c>
      <c r="M73" s="67">
        <f t="shared" si="6"/>
        <v>42538.71</v>
      </c>
    </row>
    <row r="74" spans="1:13" s="11" customFormat="1" ht="26.25" customHeight="1">
      <c r="A74" s="24" t="s">
        <v>61</v>
      </c>
      <c r="B74" s="24"/>
      <c r="C74" s="25" t="s">
        <v>62</v>
      </c>
      <c r="D74" s="26">
        <v>0</v>
      </c>
      <c r="E74" s="26">
        <v>0</v>
      </c>
      <c r="F74" s="62">
        <f t="shared" si="2"/>
        <v>0</v>
      </c>
      <c r="G74" s="74">
        <v>0</v>
      </c>
      <c r="H74" s="70">
        <v>30412.3</v>
      </c>
      <c r="I74" s="70">
        <v>42538.71</v>
      </c>
      <c r="J74" s="62">
        <f t="shared" si="4"/>
        <v>12126.41</v>
      </c>
      <c r="K74" s="74">
        <f>I74/H74*100</f>
        <v>139.87337360212808</v>
      </c>
      <c r="L74" s="62">
        <f aca="true" t="shared" si="8" ref="L74:L102">D74+H74</f>
        <v>30412.3</v>
      </c>
      <c r="M74" s="67">
        <f aca="true" t="shared" si="9" ref="M74:M102">E74+I74</f>
        <v>42538.71</v>
      </c>
    </row>
    <row r="75" spans="1:13" s="11" customFormat="1" ht="69.75" customHeight="1">
      <c r="A75" s="24" t="s">
        <v>252</v>
      </c>
      <c r="B75" s="24"/>
      <c r="C75" s="25" t="s">
        <v>63</v>
      </c>
      <c r="D75" s="26">
        <v>0</v>
      </c>
      <c r="E75" s="26">
        <v>0</v>
      </c>
      <c r="F75" s="62">
        <f aca="true" t="shared" si="10" ref="F75:F139">E75-D75</f>
        <v>0</v>
      </c>
      <c r="G75" s="74">
        <v>0</v>
      </c>
      <c r="H75" s="70">
        <v>5224.85</v>
      </c>
      <c r="I75" s="70">
        <v>0</v>
      </c>
      <c r="J75" s="62">
        <f aca="true" t="shared" si="11" ref="J75:J139">I75-H75</f>
        <v>-5224.85</v>
      </c>
      <c r="K75" s="74">
        <f>I75/H75*100</f>
        <v>0</v>
      </c>
      <c r="L75" s="62">
        <f t="shared" si="8"/>
        <v>5224.85</v>
      </c>
      <c r="M75" s="67">
        <f t="shared" si="9"/>
        <v>0</v>
      </c>
    </row>
    <row r="76" spans="1:13" s="19" customFormat="1" ht="33" customHeight="1">
      <c r="A76" s="15" t="s">
        <v>253</v>
      </c>
      <c r="B76" s="15"/>
      <c r="C76" s="16" t="s">
        <v>254</v>
      </c>
      <c r="D76" s="17">
        <v>0</v>
      </c>
      <c r="E76" s="17">
        <v>0</v>
      </c>
      <c r="F76" s="62">
        <f t="shared" si="10"/>
        <v>0</v>
      </c>
      <c r="G76" s="74">
        <v>0</v>
      </c>
      <c r="H76" s="62">
        <v>0</v>
      </c>
      <c r="I76" s="62">
        <v>0</v>
      </c>
      <c r="J76" s="62">
        <f t="shared" si="11"/>
        <v>0</v>
      </c>
      <c r="K76" s="74">
        <v>0</v>
      </c>
      <c r="L76" s="62">
        <f t="shared" si="8"/>
        <v>0</v>
      </c>
      <c r="M76" s="67">
        <f t="shared" si="9"/>
        <v>0</v>
      </c>
    </row>
    <row r="77" spans="1:13" s="14" customFormat="1" ht="36" customHeight="1">
      <c r="A77" s="15" t="s">
        <v>255</v>
      </c>
      <c r="B77" s="15"/>
      <c r="C77" s="16" t="s">
        <v>256</v>
      </c>
      <c r="D77" s="17">
        <v>0</v>
      </c>
      <c r="E77" s="17">
        <v>0</v>
      </c>
      <c r="F77" s="62">
        <f t="shared" si="10"/>
        <v>0</v>
      </c>
      <c r="G77" s="74">
        <v>0</v>
      </c>
      <c r="H77" s="62">
        <v>0</v>
      </c>
      <c r="I77" s="62">
        <v>0</v>
      </c>
      <c r="J77" s="62">
        <f t="shared" si="11"/>
        <v>0</v>
      </c>
      <c r="K77" s="74">
        <v>0</v>
      </c>
      <c r="L77" s="62">
        <f t="shared" si="8"/>
        <v>0</v>
      </c>
      <c r="M77" s="67">
        <f t="shared" si="9"/>
        <v>0</v>
      </c>
    </row>
    <row r="78" spans="1:13" s="14" customFormat="1" ht="26.25" customHeight="1">
      <c r="A78" s="15" t="s">
        <v>257</v>
      </c>
      <c r="B78" s="15"/>
      <c r="C78" s="16" t="s">
        <v>258</v>
      </c>
      <c r="D78" s="17">
        <v>0</v>
      </c>
      <c r="E78" s="17">
        <v>0</v>
      </c>
      <c r="F78" s="62">
        <f t="shared" si="10"/>
        <v>0</v>
      </c>
      <c r="G78" s="74">
        <v>0</v>
      </c>
      <c r="H78" s="62">
        <v>0</v>
      </c>
      <c r="I78" s="62">
        <v>0</v>
      </c>
      <c r="J78" s="62">
        <f t="shared" si="11"/>
        <v>0</v>
      </c>
      <c r="K78" s="74">
        <v>0</v>
      </c>
      <c r="L78" s="62">
        <f t="shared" si="8"/>
        <v>0</v>
      </c>
      <c r="M78" s="67">
        <f t="shared" si="9"/>
        <v>0</v>
      </c>
    </row>
    <row r="79" spans="1:13" s="11" customFormat="1" ht="85.5" customHeight="1">
      <c r="A79" s="24" t="s">
        <v>259</v>
      </c>
      <c r="B79" s="24"/>
      <c r="C79" s="25" t="s">
        <v>260</v>
      </c>
      <c r="D79" s="26">
        <v>0</v>
      </c>
      <c r="E79" s="26">
        <v>0</v>
      </c>
      <c r="F79" s="62">
        <f t="shared" si="10"/>
        <v>0</v>
      </c>
      <c r="G79" s="74">
        <v>0</v>
      </c>
      <c r="H79" s="70">
        <v>0</v>
      </c>
      <c r="I79" s="70">
        <v>0</v>
      </c>
      <c r="J79" s="62">
        <f t="shared" si="11"/>
        <v>0</v>
      </c>
      <c r="K79" s="74">
        <v>0</v>
      </c>
      <c r="L79" s="62">
        <f t="shared" si="8"/>
        <v>0</v>
      </c>
      <c r="M79" s="67">
        <f t="shared" si="9"/>
        <v>0</v>
      </c>
    </row>
    <row r="80" spans="1:13" s="19" customFormat="1" ht="33" customHeight="1">
      <c r="A80" s="15" t="s">
        <v>193</v>
      </c>
      <c r="B80" s="15"/>
      <c r="C80" s="16" t="s">
        <v>261</v>
      </c>
      <c r="D80" s="17">
        <v>0</v>
      </c>
      <c r="E80" s="17">
        <v>0</v>
      </c>
      <c r="F80" s="62">
        <f t="shared" si="10"/>
        <v>0</v>
      </c>
      <c r="G80" s="74">
        <v>0</v>
      </c>
      <c r="H80" s="62">
        <v>2654.25</v>
      </c>
      <c r="I80" s="62">
        <v>0</v>
      </c>
      <c r="J80" s="62">
        <f t="shared" si="11"/>
        <v>-2654.25</v>
      </c>
      <c r="K80" s="74">
        <f>I80/H80*100</f>
        <v>0</v>
      </c>
      <c r="L80" s="62">
        <f t="shared" si="8"/>
        <v>2654.25</v>
      </c>
      <c r="M80" s="67">
        <f t="shared" si="9"/>
        <v>0</v>
      </c>
    </row>
    <row r="81" spans="1:13" s="11" customFormat="1" ht="63.75" customHeight="1">
      <c r="A81" s="24" t="s">
        <v>194</v>
      </c>
      <c r="B81" s="24"/>
      <c r="C81" s="25" t="s">
        <v>262</v>
      </c>
      <c r="D81" s="26">
        <v>0</v>
      </c>
      <c r="E81" s="26">
        <v>0</v>
      </c>
      <c r="F81" s="62">
        <f t="shared" si="10"/>
        <v>0</v>
      </c>
      <c r="G81" s="74">
        <v>0</v>
      </c>
      <c r="H81" s="70">
        <v>2654.25</v>
      </c>
      <c r="I81" s="70">
        <v>0</v>
      </c>
      <c r="J81" s="62">
        <f t="shared" si="11"/>
        <v>-2654.25</v>
      </c>
      <c r="K81" s="74">
        <f>I81/H81*100</f>
        <v>0</v>
      </c>
      <c r="L81" s="62">
        <f t="shared" si="8"/>
        <v>2654.25</v>
      </c>
      <c r="M81" s="67">
        <f t="shared" si="9"/>
        <v>0</v>
      </c>
    </row>
    <row r="82" spans="1:13" s="19" customFormat="1" ht="33" customHeight="1">
      <c r="A82" s="15" t="s">
        <v>64</v>
      </c>
      <c r="B82" s="15"/>
      <c r="C82" s="16" t="s">
        <v>65</v>
      </c>
      <c r="D82" s="17">
        <v>90822989.31</v>
      </c>
      <c r="E82" s="17">
        <v>98078674.98999998</v>
      </c>
      <c r="F82" s="62">
        <f t="shared" si="10"/>
        <v>7255685.679999977</v>
      </c>
      <c r="G82" s="74">
        <f aca="true" t="shared" si="12" ref="G82:G139">E82/D82*100</f>
        <v>107.98882060051407</v>
      </c>
      <c r="H82" s="62">
        <v>561860.76</v>
      </c>
      <c r="I82" s="62">
        <v>2290314.15</v>
      </c>
      <c r="J82" s="62">
        <f t="shared" si="11"/>
        <v>1728453.39</v>
      </c>
      <c r="K82" s="74">
        <f>I82/H82*100</f>
        <v>407.6302018315</v>
      </c>
      <c r="L82" s="62">
        <f t="shared" si="8"/>
        <v>91384850.07000001</v>
      </c>
      <c r="M82" s="67">
        <f t="shared" si="9"/>
        <v>100368989.13999999</v>
      </c>
    </row>
    <row r="83" spans="1:13" s="19" customFormat="1" ht="26.25" customHeight="1">
      <c r="A83" s="15" t="s">
        <v>66</v>
      </c>
      <c r="B83" s="15"/>
      <c r="C83" s="16" t="s">
        <v>67</v>
      </c>
      <c r="D83" s="58">
        <v>21392200</v>
      </c>
      <c r="E83" s="58">
        <v>23300273</v>
      </c>
      <c r="F83" s="62">
        <f t="shared" si="10"/>
        <v>1908073</v>
      </c>
      <c r="G83" s="74">
        <f t="shared" si="12"/>
        <v>108.91947999738223</v>
      </c>
      <c r="H83" s="62">
        <v>0</v>
      </c>
      <c r="I83" s="62">
        <v>2405502</v>
      </c>
      <c r="J83" s="62">
        <f t="shared" si="11"/>
        <v>2405502</v>
      </c>
      <c r="K83" s="74">
        <v>0</v>
      </c>
      <c r="L83" s="62">
        <f t="shared" si="8"/>
        <v>21392200</v>
      </c>
      <c r="M83" s="67">
        <f t="shared" si="9"/>
        <v>25705775</v>
      </c>
    </row>
    <row r="84" spans="1:13" s="14" customFormat="1" ht="26.25" customHeight="1">
      <c r="A84" s="15" t="s">
        <v>68</v>
      </c>
      <c r="B84" s="15"/>
      <c r="C84" s="16" t="s">
        <v>69</v>
      </c>
      <c r="D84" s="58">
        <v>21392200</v>
      </c>
      <c r="E84" s="58">
        <v>23300273</v>
      </c>
      <c r="F84" s="62">
        <f t="shared" si="10"/>
        <v>1908073</v>
      </c>
      <c r="G84" s="74">
        <f t="shared" si="12"/>
        <v>108.91947999738223</v>
      </c>
      <c r="H84" s="62">
        <v>0</v>
      </c>
      <c r="I84" s="62">
        <v>2297003</v>
      </c>
      <c r="J84" s="62">
        <f t="shared" si="11"/>
        <v>2297003</v>
      </c>
      <c r="K84" s="74">
        <v>0</v>
      </c>
      <c r="L84" s="62">
        <f t="shared" si="8"/>
        <v>21392200</v>
      </c>
      <c r="M84" s="67">
        <f t="shared" si="9"/>
        <v>25597276</v>
      </c>
    </row>
    <row r="85" spans="1:13" s="14" customFormat="1" ht="39" customHeight="1">
      <c r="A85" s="15" t="s">
        <v>70</v>
      </c>
      <c r="B85" s="15"/>
      <c r="C85" s="16" t="s">
        <v>71</v>
      </c>
      <c r="D85" s="58">
        <v>19225800</v>
      </c>
      <c r="E85" s="58">
        <v>22377200</v>
      </c>
      <c r="F85" s="62">
        <f t="shared" si="10"/>
        <v>3151400</v>
      </c>
      <c r="G85" s="74">
        <f t="shared" si="12"/>
        <v>116.39151556762269</v>
      </c>
      <c r="H85" s="62">
        <v>0</v>
      </c>
      <c r="I85" s="62">
        <v>0</v>
      </c>
      <c r="J85" s="62">
        <f t="shared" si="11"/>
        <v>0</v>
      </c>
      <c r="K85" s="74">
        <v>0</v>
      </c>
      <c r="L85" s="62">
        <f t="shared" si="8"/>
        <v>19225800</v>
      </c>
      <c r="M85" s="67">
        <f t="shared" si="9"/>
        <v>22377200</v>
      </c>
    </row>
    <row r="86" spans="1:13" s="11" customFormat="1" ht="47.25">
      <c r="A86" s="24" t="s">
        <v>263</v>
      </c>
      <c r="B86" s="24"/>
      <c r="C86" s="25" t="s">
        <v>186</v>
      </c>
      <c r="D86" s="56">
        <v>1673000</v>
      </c>
      <c r="E86" s="56">
        <v>1566000</v>
      </c>
      <c r="F86" s="62">
        <f t="shared" si="10"/>
        <v>-107000</v>
      </c>
      <c r="G86" s="74">
        <f t="shared" si="12"/>
        <v>93.60430364614464</v>
      </c>
      <c r="H86" s="70">
        <v>0</v>
      </c>
      <c r="I86" s="70">
        <v>0</v>
      </c>
      <c r="J86" s="62">
        <f t="shared" si="11"/>
        <v>0</v>
      </c>
      <c r="K86" s="74">
        <v>0</v>
      </c>
      <c r="L86" s="62">
        <f t="shared" si="8"/>
        <v>1673000</v>
      </c>
      <c r="M86" s="67">
        <f t="shared" si="9"/>
        <v>1566000</v>
      </c>
    </row>
    <row r="87" spans="1:13" s="11" customFormat="1" ht="31.5">
      <c r="A87" s="24" t="s">
        <v>72</v>
      </c>
      <c r="B87" s="24"/>
      <c r="C87" s="25" t="s">
        <v>73</v>
      </c>
      <c r="D87" s="56">
        <v>12844900</v>
      </c>
      <c r="E87" s="56">
        <v>17174300</v>
      </c>
      <c r="F87" s="62">
        <f t="shared" si="10"/>
        <v>4329400</v>
      </c>
      <c r="G87" s="74">
        <f t="shared" si="12"/>
        <v>133.70520595722817</v>
      </c>
      <c r="H87" s="70">
        <v>0</v>
      </c>
      <c r="I87" s="70">
        <v>0</v>
      </c>
      <c r="J87" s="62">
        <f t="shared" si="11"/>
        <v>0</v>
      </c>
      <c r="K87" s="74">
        <v>0</v>
      </c>
      <c r="L87" s="62">
        <f t="shared" si="8"/>
        <v>12844900</v>
      </c>
      <c r="M87" s="67">
        <f t="shared" si="9"/>
        <v>17174300</v>
      </c>
    </row>
    <row r="88" spans="1:13" s="11" customFormat="1" ht="31.5">
      <c r="A88" s="24" t="s">
        <v>74</v>
      </c>
      <c r="B88" s="24"/>
      <c r="C88" s="25" t="s">
        <v>75</v>
      </c>
      <c r="D88" s="56">
        <v>4707900</v>
      </c>
      <c r="E88" s="56">
        <v>3636900</v>
      </c>
      <c r="F88" s="62">
        <f t="shared" si="10"/>
        <v>-1071000</v>
      </c>
      <c r="G88" s="74">
        <f t="shared" si="12"/>
        <v>77.25100363219269</v>
      </c>
      <c r="H88" s="70">
        <v>0</v>
      </c>
      <c r="I88" s="70">
        <v>0</v>
      </c>
      <c r="J88" s="62">
        <f t="shared" si="11"/>
        <v>0</v>
      </c>
      <c r="K88" s="74">
        <v>0</v>
      </c>
      <c r="L88" s="62">
        <f t="shared" si="8"/>
        <v>4707900</v>
      </c>
      <c r="M88" s="67">
        <f t="shared" si="9"/>
        <v>3636900</v>
      </c>
    </row>
    <row r="89" spans="1:13" s="11" customFormat="1" ht="47.25">
      <c r="A89" s="24" t="s">
        <v>331</v>
      </c>
      <c r="B89" s="24"/>
      <c r="C89" s="25">
        <v>41034500</v>
      </c>
      <c r="D89" s="17">
        <v>0</v>
      </c>
      <c r="E89" s="17">
        <v>0</v>
      </c>
      <c r="F89" s="62">
        <f>E89-D89</f>
        <v>0</v>
      </c>
      <c r="G89" s="74">
        <v>0</v>
      </c>
      <c r="H89" s="70">
        <v>0</v>
      </c>
      <c r="I89" s="70">
        <v>0</v>
      </c>
      <c r="J89" s="62">
        <f>I89-H89</f>
        <v>0</v>
      </c>
      <c r="K89" s="74">
        <v>0</v>
      </c>
      <c r="L89" s="62">
        <f>D89+H89</f>
        <v>0</v>
      </c>
      <c r="M89" s="67">
        <f>E89+I89</f>
        <v>0</v>
      </c>
    </row>
    <row r="90" spans="1:13" s="19" customFormat="1" ht="34.5" customHeight="1">
      <c r="A90" s="15" t="s">
        <v>76</v>
      </c>
      <c r="B90" s="15"/>
      <c r="C90" s="16" t="s">
        <v>77</v>
      </c>
      <c r="D90" s="17">
        <f>D82+D85</f>
        <v>110048789.31</v>
      </c>
      <c r="E90" s="17">
        <f>E82+E85</f>
        <v>120455874.98999998</v>
      </c>
      <c r="F90" s="62">
        <f t="shared" si="10"/>
        <v>10407085.679999977</v>
      </c>
      <c r="G90" s="74">
        <f t="shared" si="12"/>
        <v>109.45679252379954</v>
      </c>
      <c r="H90" s="62">
        <v>0</v>
      </c>
      <c r="I90" s="62">
        <f>I82+I85</f>
        <v>2290314.15</v>
      </c>
      <c r="J90" s="62">
        <f t="shared" si="11"/>
        <v>2290314.15</v>
      </c>
      <c r="K90" s="74">
        <v>0</v>
      </c>
      <c r="L90" s="62">
        <f t="shared" si="8"/>
        <v>110048789.31</v>
      </c>
      <c r="M90" s="67">
        <f t="shared" si="9"/>
        <v>122746189.13999999</v>
      </c>
    </row>
    <row r="91" spans="1:13" s="14" customFormat="1" ht="34.5" customHeight="1">
      <c r="A91" s="15" t="s">
        <v>192</v>
      </c>
      <c r="B91" s="15"/>
      <c r="C91" s="16" t="s">
        <v>187</v>
      </c>
      <c r="D91" s="17">
        <v>1581900</v>
      </c>
      <c r="E91" s="17">
        <v>0</v>
      </c>
      <c r="F91" s="62">
        <f t="shared" si="10"/>
        <v>-1581900</v>
      </c>
      <c r="G91" s="74">
        <f t="shared" si="12"/>
        <v>0</v>
      </c>
      <c r="H91" s="62">
        <v>0</v>
      </c>
      <c r="I91" s="62">
        <v>0</v>
      </c>
      <c r="J91" s="62">
        <f t="shared" si="11"/>
        <v>0</v>
      </c>
      <c r="K91" s="74">
        <v>0</v>
      </c>
      <c r="L91" s="62">
        <f t="shared" si="8"/>
        <v>1581900</v>
      </c>
      <c r="M91" s="67">
        <f t="shared" si="9"/>
        <v>0</v>
      </c>
    </row>
    <row r="92" spans="1:13" s="11" customFormat="1" ht="86.25" customHeight="1">
      <c r="A92" s="24" t="s">
        <v>264</v>
      </c>
      <c r="B92" s="24"/>
      <c r="C92" s="25" t="s">
        <v>188</v>
      </c>
      <c r="D92" s="26">
        <v>1581900</v>
      </c>
      <c r="E92" s="26">
        <v>0</v>
      </c>
      <c r="F92" s="62">
        <f t="shared" si="10"/>
        <v>-1581900</v>
      </c>
      <c r="G92" s="74">
        <f t="shared" si="12"/>
        <v>0</v>
      </c>
      <c r="H92" s="70">
        <v>0</v>
      </c>
      <c r="I92" s="70">
        <v>0</v>
      </c>
      <c r="J92" s="62">
        <f t="shared" si="11"/>
        <v>0</v>
      </c>
      <c r="K92" s="74">
        <v>0</v>
      </c>
      <c r="L92" s="62">
        <f t="shared" si="8"/>
        <v>1581900</v>
      </c>
      <c r="M92" s="67">
        <f t="shared" si="9"/>
        <v>0</v>
      </c>
    </row>
    <row r="93" spans="1:13" s="14" customFormat="1" ht="31.5">
      <c r="A93" s="15" t="s">
        <v>78</v>
      </c>
      <c r="B93" s="15"/>
      <c r="C93" s="16" t="s">
        <v>79</v>
      </c>
      <c r="D93" s="17">
        <v>584500</v>
      </c>
      <c r="E93" s="17">
        <v>923073</v>
      </c>
      <c r="F93" s="62">
        <f t="shared" si="10"/>
        <v>338573</v>
      </c>
      <c r="G93" s="74">
        <f t="shared" si="12"/>
        <v>157.9252352437981</v>
      </c>
      <c r="H93" s="62">
        <v>0</v>
      </c>
      <c r="I93" s="62">
        <v>2297003</v>
      </c>
      <c r="J93" s="62">
        <f t="shared" si="11"/>
        <v>2297003</v>
      </c>
      <c r="K93" s="74">
        <v>0</v>
      </c>
      <c r="L93" s="62">
        <f t="shared" si="8"/>
        <v>584500</v>
      </c>
      <c r="M93" s="67">
        <f t="shared" si="9"/>
        <v>3220076</v>
      </c>
    </row>
    <row r="94" spans="1:13" s="11" customFormat="1" ht="102" customHeight="1">
      <c r="A94" s="24" t="s">
        <v>265</v>
      </c>
      <c r="B94" s="24"/>
      <c r="C94" s="25" t="s">
        <v>266</v>
      </c>
      <c r="D94" s="26">
        <v>0</v>
      </c>
      <c r="E94" s="26">
        <v>0</v>
      </c>
      <c r="F94" s="62">
        <f t="shared" si="10"/>
        <v>0</v>
      </c>
      <c r="G94" s="74">
        <v>0</v>
      </c>
      <c r="H94" s="70">
        <v>0</v>
      </c>
      <c r="I94" s="70">
        <v>2297003</v>
      </c>
      <c r="J94" s="62">
        <f t="shared" si="11"/>
        <v>2297003</v>
      </c>
      <c r="K94" s="74">
        <v>0</v>
      </c>
      <c r="L94" s="62">
        <f t="shared" si="8"/>
        <v>0</v>
      </c>
      <c r="M94" s="67">
        <f t="shared" si="9"/>
        <v>2297003</v>
      </c>
    </row>
    <row r="95" spans="1:13" s="11" customFormat="1" ht="53.25" customHeight="1">
      <c r="A95" s="24" t="s">
        <v>267</v>
      </c>
      <c r="B95" s="24"/>
      <c r="C95" s="25" t="s">
        <v>189</v>
      </c>
      <c r="D95" s="26">
        <v>51503</v>
      </c>
      <c r="E95" s="26">
        <v>0</v>
      </c>
      <c r="F95" s="62">
        <f t="shared" si="10"/>
        <v>-51503</v>
      </c>
      <c r="G95" s="74">
        <f t="shared" si="12"/>
        <v>0</v>
      </c>
      <c r="H95" s="70">
        <v>0</v>
      </c>
      <c r="I95" s="70">
        <v>0</v>
      </c>
      <c r="J95" s="62">
        <f t="shared" si="11"/>
        <v>0</v>
      </c>
      <c r="K95" s="74">
        <v>0</v>
      </c>
      <c r="L95" s="62">
        <f t="shared" si="8"/>
        <v>51503</v>
      </c>
      <c r="M95" s="67">
        <f t="shared" si="9"/>
        <v>0</v>
      </c>
    </row>
    <row r="96" spans="1:13" s="11" customFormat="1" ht="66.75" customHeight="1">
      <c r="A96" s="24" t="s">
        <v>268</v>
      </c>
      <c r="B96" s="24"/>
      <c r="C96" s="25" t="s">
        <v>190</v>
      </c>
      <c r="D96" s="26">
        <v>55412</v>
      </c>
      <c r="E96" s="26">
        <v>59054</v>
      </c>
      <c r="F96" s="62">
        <f t="shared" si="10"/>
        <v>3642</v>
      </c>
      <c r="G96" s="74">
        <f t="shared" si="12"/>
        <v>106.57258355590847</v>
      </c>
      <c r="H96" s="70">
        <v>0</v>
      </c>
      <c r="I96" s="70">
        <v>0</v>
      </c>
      <c r="J96" s="62">
        <f t="shared" si="11"/>
        <v>0</v>
      </c>
      <c r="K96" s="74">
        <v>0</v>
      </c>
      <c r="L96" s="62">
        <f t="shared" si="8"/>
        <v>55412</v>
      </c>
      <c r="M96" s="67">
        <f t="shared" si="9"/>
        <v>59054</v>
      </c>
    </row>
    <row r="97" spans="1:13" s="11" customFormat="1" ht="65.25" customHeight="1">
      <c r="A97" s="24" t="s">
        <v>269</v>
      </c>
      <c r="B97" s="24"/>
      <c r="C97" s="25" t="s">
        <v>191</v>
      </c>
      <c r="D97" s="26">
        <v>287585</v>
      </c>
      <c r="E97" s="26">
        <v>329829</v>
      </c>
      <c r="F97" s="62">
        <f t="shared" si="10"/>
        <v>42244</v>
      </c>
      <c r="G97" s="74">
        <f t="shared" si="12"/>
        <v>114.68922231688023</v>
      </c>
      <c r="H97" s="70">
        <v>0</v>
      </c>
      <c r="I97" s="70">
        <v>0</v>
      </c>
      <c r="J97" s="62">
        <f t="shared" si="11"/>
        <v>0</v>
      </c>
      <c r="K97" s="74">
        <v>0</v>
      </c>
      <c r="L97" s="62">
        <f t="shared" si="8"/>
        <v>287585</v>
      </c>
      <c r="M97" s="67">
        <f t="shared" si="9"/>
        <v>329829</v>
      </c>
    </row>
    <row r="98" spans="1:13" s="11" customFormat="1" ht="101.25" customHeight="1">
      <c r="A98" s="24" t="s">
        <v>320</v>
      </c>
      <c r="B98" s="24"/>
      <c r="C98" s="25" t="s">
        <v>321</v>
      </c>
      <c r="D98" s="26">
        <v>0</v>
      </c>
      <c r="E98" s="26">
        <v>0</v>
      </c>
      <c r="F98" s="62">
        <f t="shared" si="10"/>
        <v>0</v>
      </c>
      <c r="G98" s="74">
        <v>0</v>
      </c>
      <c r="H98" s="70">
        <v>0</v>
      </c>
      <c r="I98" s="70">
        <v>0</v>
      </c>
      <c r="J98" s="62">
        <f t="shared" si="11"/>
        <v>0</v>
      </c>
      <c r="K98" s="74">
        <v>0</v>
      </c>
      <c r="L98" s="62">
        <f t="shared" si="8"/>
        <v>0</v>
      </c>
      <c r="M98" s="67">
        <f t="shared" si="9"/>
        <v>0</v>
      </c>
    </row>
    <row r="99" spans="1:13" s="11" customFormat="1" ht="31.5" customHeight="1">
      <c r="A99" s="24" t="s">
        <v>82</v>
      </c>
      <c r="B99" s="24"/>
      <c r="C99" s="25" t="s">
        <v>83</v>
      </c>
      <c r="D99" s="26">
        <v>190000</v>
      </c>
      <c r="E99" s="26">
        <v>306050</v>
      </c>
      <c r="F99" s="62">
        <f t="shared" si="10"/>
        <v>116050</v>
      </c>
      <c r="G99" s="74">
        <f t="shared" si="12"/>
        <v>161.07894736842104</v>
      </c>
      <c r="H99" s="70">
        <v>0</v>
      </c>
      <c r="I99" s="70">
        <v>0</v>
      </c>
      <c r="J99" s="62">
        <f t="shared" si="11"/>
        <v>0</v>
      </c>
      <c r="K99" s="74">
        <v>0</v>
      </c>
      <c r="L99" s="62">
        <f t="shared" si="8"/>
        <v>190000</v>
      </c>
      <c r="M99" s="67">
        <f t="shared" si="9"/>
        <v>306050</v>
      </c>
    </row>
    <row r="100" spans="1:13" s="11" customFormat="1" ht="65.25" customHeight="1">
      <c r="A100" s="24" t="s">
        <v>314</v>
      </c>
      <c r="B100" s="24"/>
      <c r="C100" s="25" t="s">
        <v>315</v>
      </c>
      <c r="D100" s="26">
        <v>0</v>
      </c>
      <c r="E100" s="26">
        <v>228140</v>
      </c>
      <c r="F100" s="62">
        <f t="shared" si="10"/>
        <v>228140</v>
      </c>
      <c r="G100" s="74">
        <v>0</v>
      </c>
      <c r="H100" s="70">
        <v>0</v>
      </c>
      <c r="I100" s="70">
        <v>0</v>
      </c>
      <c r="J100" s="62">
        <f t="shared" si="11"/>
        <v>0</v>
      </c>
      <c r="K100" s="74">
        <v>0</v>
      </c>
      <c r="L100" s="62">
        <f t="shared" si="8"/>
        <v>0</v>
      </c>
      <c r="M100" s="67">
        <f t="shared" si="9"/>
        <v>228140</v>
      </c>
    </row>
    <row r="101" spans="1:13" s="14" customFormat="1" ht="33" customHeight="1">
      <c r="A101" s="15" t="s">
        <v>322</v>
      </c>
      <c r="B101" s="15"/>
      <c r="C101" s="16">
        <v>42020000</v>
      </c>
      <c r="D101" s="17">
        <v>0</v>
      </c>
      <c r="E101" s="17">
        <v>0</v>
      </c>
      <c r="F101" s="62">
        <f t="shared" si="10"/>
        <v>0</v>
      </c>
      <c r="G101" s="74">
        <v>0</v>
      </c>
      <c r="H101" s="62">
        <v>0</v>
      </c>
      <c r="I101" s="62">
        <v>108499</v>
      </c>
      <c r="J101" s="62">
        <f t="shared" si="11"/>
        <v>108499</v>
      </c>
      <c r="K101" s="74">
        <v>0</v>
      </c>
      <c r="L101" s="62">
        <f t="shared" si="8"/>
        <v>0</v>
      </c>
      <c r="M101" s="67">
        <f t="shared" si="9"/>
        <v>108499</v>
      </c>
    </row>
    <row r="102" spans="1:13" s="19" customFormat="1" ht="32.25" customHeight="1">
      <c r="A102" s="15" t="s">
        <v>84</v>
      </c>
      <c r="B102" s="15"/>
      <c r="C102" s="16" t="s">
        <v>85</v>
      </c>
      <c r="D102" s="17">
        <v>112215189.31</v>
      </c>
      <c r="E102" s="17">
        <v>121378947.98999998</v>
      </c>
      <c r="F102" s="62">
        <f t="shared" si="10"/>
        <v>9163758.679999977</v>
      </c>
      <c r="G102" s="74">
        <f t="shared" si="12"/>
        <v>108.1662373305673</v>
      </c>
      <c r="H102" s="62">
        <v>561860.76</v>
      </c>
      <c r="I102" s="62">
        <v>4695816.15</v>
      </c>
      <c r="J102" s="62">
        <f t="shared" si="11"/>
        <v>4133955.3900000006</v>
      </c>
      <c r="K102" s="74">
        <f aca="true" t="shared" si="13" ref="K102:K107">I102/H102*100</f>
        <v>835.7615417029658</v>
      </c>
      <c r="L102" s="62">
        <f t="shared" si="8"/>
        <v>112777050.07000001</v>
      </c>
      <c r="M102" s="67">
        <f t="shared" si="9"/>
        <v>126074764.13999999</v>
      </c>
    </row>
    <row r="103" spans="1:13" ht="24.75" customHeight="1">
      <c r="A103" s="9" t="s">
        <v>2</v>
      </c>
      <c r="B103" s="8"/>
      <c r="C103" s="8"/>
      <c r="D103" s="10"/>
      <c r="E103" s="35"/>
      <c r="F103" s="62"/>
      <c r="G103" s="74"/>
      <c r="H103" s="36"/>
      <c r="I103" s="36"/>
      <c r="J103" s="62">
        <f t="shared" si="11"/>
        <v>0</v>
      </c>
      <c r="K103" s="74" t="e">
        <f t="shared" si="13"/>
        <v>#DIV/0!</v>
      </c>
      <c r="L103" s="36"/>
      <c r="M103" s="68"/>
    </row>
    <row r="104" spans="1:13" s="21" customFormat="1" ht="19.5" customHeight="1">
      <c r="A104" s="20" t="s">
        <v>86</v>
      </c>
      <c r="B104" s="27" t="s">
        <v>87</v>
      </c>
      <c r="C104" s="27" t="s">
        <v>88</v>
      </c>
      <c r="D104" s="17">
        <f>D105</f>
        <v>5069691.11</v>
      </c>
      <c r="E104" s="17">
        <f>E105</f>
        <v>8357006.21</v>
      </c>
      <c r="F104" s="62">
        <f t="shared" si="10"/>
        <v>3287315.0999999996</v>
      </c>
      <c r="G104" s="74">
        <f t="shared" si="12"/>
        <v>164.84251266345888</v>
      </c>
      <c r="H104" s="62">
        <f>H105</f>
        <v>410232.86</v>
      </c>
      <c r="I104" s="62">
        <f>I105</f>
        <v>863984.2</v>
      </c>
      <c r="J104" s="62">
        <f t="shared" si="11"/>
        <v>453751.33999999997</v>
      </c>
      <c r="K104" s="74">
        <f t="shared" si="13"/>
        <v>210.6082384526681</v>
      </c>
      <c r="L104" s="62">
        <f aca="true" t="shared" si="14" ref="L104:L135">D104+H104</f>
        <v>5479923.970000001</v>
      </c>
      <c r="M104" s="67">
        <f aca="true" t="shared" si="15" ref="M104:M135">E104+I104</f>
        <v>9220990.41</v>
      </c>
    </row>
    <row r="105" spans="1:13" s="13" customFormat="1" ht="69" customHeight="1">
      <c r="A105" s="12" t="s">
        <v>89</v>
      </c>
      <c r="B105" s="29" t="s">
        <v>90</v>
      </c>
      <c r="C105" s="29" t="s">
        <v>88</v>
      </c>
      <c r="D105" s="60">
        <v>5069691.11</v>
      </c>
      <c r="E105" s="60">
        <v>8357006.21</v>
      </c>
      <c r="F105" s="62">
        <f t="shared" si="10"/>
        <v>3287315.0999999996</v>
      </c>
      <c r="G105" s="74">
        <f t="shared" si="12"/>
        <v>164.84251266345888</v>
      </c>
      <c r="H105" s="60">
        <v>410232.86</v>
      </c>
      <c r="I105" s="60">
        <v>863984.2</v>
      </c>
      <c r="J105" s="62">
        <f t="shared" si="11"/>
        <v>453751.33999999997</v>
      </c>
      <c r="K105" s="74">
        <f t="shared" si="13"/>
        <v>210.6082384526681</v>
      </c>
      <c r="L105" s="62">
        <f t="shared" si="14"/>
        <v>5479923.970000001</v>
      </c>
      <c r="M105" s="67">
        <f t="shared" si="15"/>
        <v>9220990.41</v>
      </c>
    </row>
    <row r="106" spans="1:13" s="22" customFormat="1" ht="20.25" customHeight="1">
      <c r="A106" s="20" t="s">
        <v>91</v>
      </c>
      <c r="B106" s="27" t="s">
        <v>92</v>
      </c>
      <c r="C106" s="27" t="s">
        <v>88</v>
      </c>
      <c r="D106" s="17">
        <f>SUM(D107:D109)</f>
        <v>22497770.529999997</v>
      </c>
      <c r="E106" s="17">
        <f>SUM(E107:E109)</f>
        <v>27172489.599999998</v>
      </c>
      <c r="F106" s="62">
        <f t="shared" si="10"/>
        <v>4674719.07</v>
      </c>
      <c r="G106" s="74">
        <f t="shared" si="12"/>
        <v>120.77858809950268</v>
      </c>
      <c r="H106" s="62">
        <f>SUM(H107:H109)</f>
        <v>1852592.65</v>
      </c>
      <c r="I106" s="62">
        <f>SUM(I107:I109)</f>
        <v>8293124.670000001</v>
      </c>
      <c r="J106" s="62">
        <f t="shared" si="11"/>
        <v>6440532.020000001</v>
      </c>
      <c r="K106" s="74">
        <f t="shared" si="13"/>
        <v>447.6496584394849</v>
      </c>
      <c r="L106" s="62">
        <f t="shared" si="14"/>
        <v>24350363.179999996</v>
      </c>
      <c r="M106" s="67">
        <f t="shared" si="15"/>
        <v>35465614.269999996</v>
      </c>
    </row>
    <row r="107" spans="1:13" s="13" customFormat="1" ht="18" customHeight="1">
      <c r="A107" s="12" t="s">
        <v>195</v>
      </c>
      <c r="B107" s="29" t="s">
        <v>96</v>
      </c>
      <c r="C107" s="29" t="s">
        <v>88</v>
      </c>
      <c r="D107" s="60">
        <v>4891429.960000001</v>
      </c>
      <c r="E107" s="60">
        <v>5476106.58</v>
      </c>
      <c r="F107" s="62">
        <f t="shared" si="10"/>
        <v>584676.6199999992</v>
      </c>
      <c r="G107" s="74">
        <f t="shared" si="12"/>
        <v>111.9530817119172</v>
      </c>
      <c r="H107" s="60">
        <v>640718.78</v>
      </c>
      <c r="I107" s="60">
        <v>1199839.13</v>
      </c>
      <c r="J107" s="62">
        <f t="shared" si="11"/>
        <v>559120.3499999999</v>
      </c>
      <c r="K107" s="74">
        <f t="shared" si="13"/>
        <v>187.2645484185745</v>
      </c>
      <c r="L107" s="62">
        <f t="shared" si="14"/>
        <v>5532148.740000001</v>
      </c>
      <c r="M107" s="67">
        <f t="shared" si="15"/>
        <v>6675945.71</v>
      </c>
    </row>
    <row r="108" spans="1:13" s="13" customFormat="1" ht="66" customHeight="1">
      <c r="A108" s="12" t="s">
        <v>196</v>
      </c>
      <c r="B108" s="29" t="s">
        <v>97</v>
      </c>
      <c r="C108" s="29" t="s">
        <v>88</v>
      </c>
      <c r="D108" s="60">
        <v>16972805.619999997</v>
      </c>
      <c r="E108" s="60">
        <v>20847806.499999996</v>
      </c>
      <c r="F108" s="62">
        <f t="shared" si="10"/>
        <v>3875000.879999999</v>
      </c>
      <c r="G108" s="74">
        <f t="shared" si="12"/>
        <v>122.830644306878</v>
      </c>
      <c r="H108" s="60">
        <v>1187786.8699999999</v>
      </c>
      <c r="I108" s="60">
        <v>7079707.540000001</v>
      </c>
      <c r="J108" s="62">
        <f t="shared" si="11"/>
        <v>5891920.670000001</v>
      </c>
      <c r="K108" s="74">
        <v>0</v>
      </c>
      <c r="L108" s="62">
        <f t="shared" si="14"/>
        <v>18160592.49</v>
      </c>
      <c r="M108" s="67">
        <f t="shared" si="15"/>
        <v>27927514.04</v>
      </c>
    </row>
    <row r="109" spans="1:13" s="13" customFormat="1" ht="19.5" customHeight="1">
      <c r="A109" s="12" t="s">
        <v>280</v>
      </c>
      <c r="B109" s="29" t="s">
        <v>279</v>
      </c>
      <c r="C109" s="29" t="s">
        <v>88</v>
      </c>
      <c r="D109" s="60">
        <f>D110+D111</f>
        <v>633534.95</v>
      </c>
      <c r="E109" s="60">
        <f>E110+E111</f>
        <v>848576.52</v>
      </c>
      <c r="F109" s="62">
        <f t="shared" si="10"/>
        <v>215041.57000000007</v>
      </c>
      <c r="G109" s="74">
        <f t="shared" si="12"/>
        <v>133.94312657888884</v>
      </c>
      <c r="H109" s="60">
        <f>H110+H111</f>
        <v>24087</v>
      </c>
      <c r="I109" s="60">
        <f>I110+I111</f>
        <v>13578</v>
      </c>
      <c r="J109" s="62">
        <f t="shared" si="11"/>
        <v>-10509</v>
      </c>
      <c r="K109" s="74">
        <v>0</v>
      </c>
      <c r="L109" s="62">
        <f t="shared" si="14"/>
        <v>657621.95</v>
      </c>
      <c r="M109" s="67">
        <f t="shared" si="15"/>
        <v>862154.52</v>
      </c>
    </row>
    <row r="110" spans="1:13" s="13" customFormat="1" ht="35.25" customHeight="1">
      <c r="A110" s="12" t="s">
        <v>93</v>
      </c>
      <c r="B110" s="29" t="s">
        <v>94</v>
      </c>
      <c r="C110" s="29" t="s">
        <v>88</v>
      </c>
      <c r="D110" s="26">
        <v>633534.95</v>
      </c>
      <c r="E110" s="26">
        <v>787540.52</v>
      </c>
      <c r="F110" s="62">
        <f t="shared" si="10"/>
        <v>154005.57000000007</v>
      </c>
      <c r="G110" s="74">
        <f t="shared" si="12"/>
        <v>124.30893039129099</v>
      </c>
      <c r="H110" s="60">
        <v>24087</v>
      </c>
      <c r="I110" s="60">
        <v>13578</v>
      </c>
      <c r="J110" s="62">
        <f t="shared" si="11"/>
        <v>-10509</v>
      </c>
      <c r="K110" s="74">
        <v>0</v>
      </c>
      <c r="L110" s="62">
        <f t="shared" si="14"/>
        <v>657621.95</v>
      </c>
      <c r="M110" s="67">
        <f t="shared" si="15"/>
        <v>801118.52</v>
      </c>
    </row>
    <row r="111" spans="1:13" s="13" customFormat="1" ht="29.25" customHeight="1">
      <c r="A111" s="12" t="s">
        <v>309</v>
      </c>
      <c r="B111" s="29" t="s">
        <v>308</v>
      </c>
      <c r="C111" s="29" t="s">
        <v>88</v>
      </c>
      <c r="D111" s="26">
        <v>0</v>
      </c>
      <c r="E111" s="26">
        <v>61036</v>
      </c>
      <c r="F111" s="62">
        <f t="shared" si="10"/>
        <v>61036</v>
      </c>
      <c r="G111" s="74">
        <v>0</v>
      </c>
      <c r="H111" s="70">
        <v>0</v>
      </c>
      <c r="I111" s="70">
        <v>0</v>
      </c>
      <c r="J111" s="62">
        <f t="shared" si="11"/>
        <v>0</v>
      </c>
      <c r="K111" s="74">
        <v>0</v>
      </c>
      <c r="L111" s="62">
        <f t="shared" si="14"/>
        <v>0</v>
      </c>
      <c r="M111" s="67">
        <f t="shared" si="15"/>
        <v>61036</v>
      </c>
    </row>
    <row r="112" spans="1:13" s="22" customFormat="1" ht="21.75" customHeight="1">
      <c r="A112" s="20" t="s">
        <v>281</v>
      </c>
      <c r="B112" s="27" t="s">
        <v>270</v>
      </c>
      <c r="C112" s="27" t="s">
        <v>88</v>
      </c>
      <c r="D112" s="17">
        <f>D113</f>
        <v>0</v>
      </c>
      <c r="E112" s="17">
        <f>E113</f>
        <v>583743.03</v>
      </c>
      <c r="F112" s="62">
        <f t="shared" si="10"/>
        <v>583743.03</v>
      </c>
      <c r="G112" s="74">
        <v>0</v>
      </c>
      <c r="H112" s="62">
        <f>H113</f>
        <v>0</v>
      </c>
      <c r="I112" s="62">
        <f>I113</f>
        <v>0</v>
      </c>
      <c r="J112" s="62">
        <f t="shared" si="11"/>
        <v>0</v>
      </c>
      <c r="K112" s="74">
        <v>0</v>
      </c>
      <c r="L112" s="62">
        <f t="shared" si="14"/>
        <v>0</v>
      </c>
      <c r="M112" s="67">
        <f t="shared" si="15"/>
        <v>583743.03</v>
      </c>
    </row>
    <row r="113" spans="1:13" s="13" customFormat="1" ht="47.25">
      <c r="A113" s="12" t="s">
        <v>285</v>
      </c>
      <c r="B113" s="29" t="s">
        <v>272</v>
      </c>
      <c r="C113" s="29" t="s">
        <v>88</v>
      </c>
      <c r="D113" s="26">
        <v>0</v>
      </c>
      <c r="E113" s="26">
        <v>583743.03</v>
      </c>
      <c r="F113" s="62">
        <f t="shared" si="10"/>
        <v>583743.03</v>
      </c>
      <c r="G113" s="74">
        <v>0</v>
      </c>
      <c r="H113" s="70">
        <v>0</v>
      </c>
      <c r="I113" s="70">
        <v>0</v>
      </c>
      <c r="J113" s="62">
        <f t="shared" si="11"/>
        <v>0</v>
      </c>
      <c r="K113" s="74">
        <v>0</v>
      </c>
      <c r="L113" s="62">
        <f t="shared" si="14"/>
        <v>0</v>
      </c>
      <c r="M113" s="67">
        <f t="shared" si="15"/>
        <v>583743.03</v>
      </c>
    </row>
    <row r="114" spans="1:13" s="22" customFormat="1" ht="22.5" customHeight="1">
      <c r="A114" s="20" t="s">
        <v>286</v>
      </c>
      <c r="B114" s="27" t="s">
        <v>95</v>
      </c>
      <c r="C114" s="27" t="s">
        <v>88</v>
      </c>
      <c r="D114" s="17">
        <f>SUM(D115:D117)</f>
        <v>821125.61</v>
      </c>
      <c r="E114" s="17">
        <f>SUM(E115:E117)</f>
        <v>1100559.3900000001</v>
      </c>
      <c r="F114" s="62">
        <f t="shared" si="10"/>
        <v>279433.78000000014</v>
      </c>
      <c r="G114" s="74">
        <f t="shared" si="12"/>
        <v>134.03057663735518</v>
      </c>
      <c r="H114" s="62">
        <f>SUM(H115:H117)</f>
        <v>0</v>
      </c>
      <c r="I114" s="62">
        <f>SUM(I115:I117)</f>
        <v>0</v>
      </c>
      <c r="J114" s="62">
        <f t="shared" si="11"/>
        <v>0</v>
      </c>
      <c r="K114" s="74">
        <v>0</v>
      </c>
      <c r="L114" s="62">
        <f t="shared" si="14"/>
        <v>821125.61</v>
      </c>
      <c r="M114" s="67">
        <f t="shared" si="15"/>
        <v>1100559.3900000001</v>
      </c>
    </row>
    <row r="115" spans="1:13" s="13" customFormat="1" ht="24" customHeight="1">
      <c r="A115" s="12" t="s">
        <v>217</v>
      </c>
      <c r="B115" s="29" t="s">
        <v>216</v>
      </c>
      <c r="C115" s="29" t="s">
        <v>88</v>
      </c>
      <c r="D115" s="26">
        <v>0</v>
      </c>
      <c r="E115" s="26">
        <v>0</v>
      </c>
      <c r="F115" s="62">
        <f t="shared" si="10"/>
        <v>0</v>
      </c>
      <c r="G115" s="74">
        <v>0</v>
      </c>
      <c r="H115" s="70">
        <v>0</v>
      </c>
      <c r="I115" s="70">
        <v>0</v>
      </c>
      <c r="J115" s="62">
        <f t="shared" si="11"/>
        <v>0</v>
      </c>
      <c r="K115" s="74">
        <v>0</v>
      </c>
      <c r="L115" s="62">
        <f t="shared" si="14"/>
        <v>0</v>
      </c>
      <c r="M115" s="67">
        <f t="shared" si="15"/>
        <v>0</v>
      </c>
    </row>
    <row r="116" spans="1:13" s="13" customFormat="1" ht="68.25" customHeight="1">
      <c r="A116" s="12" t="s">
        <v>98</v>
      </c>
      <c r="B116" s="29" t="s">
        <v>99</v>
      </c>
      <c r="C116" s="29" t="s">
        <v>88</v>
      </c>
      <c r="D116" s="60">
        <v>601124</v>
      </c>
      <c r="E116" s="60">
        <v>644320</v>
      </c>
      <c r="F116" s="62">
        <f t="shared" si="10"/>
        <v>43196</v>
      </c>
      <c r="G116" s="74">
        <f t="shared" si="12"/>
        <v>107.18587180016104</v>
      </c>
      <c r="H116" s="70">
        <v>0</v>
      </c>
      <c r="I116" s="70">
        <v>0</v>
      </c>
      <c r="J116" s="62">
        <f t="shared" si="11"/>
        <v>0</v>
      </c>
      <c r="K116" s="74">
        <v>0</v>
      </c>
      <c r="L116" s="62">
        <f t="shared" si="14"/>
        <v>601124</v>
      </c>
      <c r="M116" s="67">
        <f t="shared" si="15"/>
        <v>644320</v>
      </c>
    </row>
    <row r="117" spans="1:13" s="13" customFormat="1" ht="31.5">
      <c r="A117" s="12" t="s">
        <v>100</v>
      </c>
      <c r="B117" s="29" t="s">
        <v>101</v>
      </c>
      <c r="C117" s="29" t="s">
        <v>88</v>
      </c>
      <c r="D117" s="60">
        <v>220001.61</v>
      </c>
      <c r="E117" s="60">
        <v>456239.39</v>
      </c>
      <c r="F117" s="62">
        <f t="shared" si="10"/>
        <v>236237.78000000003</v>
      </c>
      <c r="G117" s="74">
        <f t="shared" si="12"/>
        <v>207.3800232643752</v>
      </c>
      <c r="H117" s="70">
        <v>0</v>
      </c>
      <c r="I117" s="70">
        <v>0</v>
      </c>
      <c r="J117" s="62">
        <f t="shared" si="11"/>
        <v>0</v>
      </c>
      <c r="K117" s="74">
        <v>0</v>
      </c>
      <c r="L117" s="62">
        <f t="shared" si="14"/>
        <v>220001.61</v>
      </c>
      <c r="M117" s="67">
        <f t="shared" si="15"/>
        <v>456239.39</v>
      </c>
    </row>
    <row r="118" spans="1:13" s="22" customFormat="1" ht="19.5" customHeight="1">
      <c r="A118" s="20" t="s">
        <v>102</v>
      </c>
      <c r="B118" s="27" t="s">
        <v>103</v>
      </c>
      <c r="C118" s="27" t="s">
        <v>88</v>
      </c>
      <c r="D118" s="17">
        <f>SUM(D119:D121)</f>
        <v>718912.59</v>
      </c>
      <c r="E118" s="17">
        <f>SUM(E119:E121)</f>
        <v>1516548.9500000002</v>
      </c>
      <c r="F118" s="62">
        <f t="shared" si="10"/>
        <v>797636.3600000002</v>
      </c>
      <c r="G118" s="74">
        <f t="shared" si="12"/>
        <v>210.9503952351148</v>
      </c>
      <c r="H118" s="62">
        <f>SUM(H119:H121)</f>
        <v>11298</v>
      </c>
      <c r="I118" s="62">
        <f>SUM(I119:I121)</f>
        <v>191805.29</v>
      </c>
      <c r="J118" s="62">
        <f t="shared" si="11"/>
        <v>180507.29</v>
      </c>
      <c r="K118" s="74">
        <f>I118/H118*100</f>
        <v>1697.6924234377766</v>
      </c>
      <c r="L118" s="62">
        <f t="shared" si="14"/>
        <v>730210.59</v>
      </c>
      <c r="M118" s="67">
        <f t="shared" si="15"/>
        <v>1708354.2400000002</v>
      </c>
    </row>
    <row r="119" spans="1:13" s="13" customFormat="1" ht="22.5" customHeight="1">
      <c r="A119" s="12" t="s">
        <v>104</v>
      </c>
      <c r="B119" s="29" t="s">
        <v>105</v>
      </c>
      <c r="C119" s="29" t="s">
        <v>88</v>
      </c>
      <c r="D119" s="60">
        <v>255795.53</v>
      </c>
      <c r="E119" s="60">
        <v>360390.33</v>
      </c>
      <c r="F119" s="62">
        <f t="shared" si="10"/>
        <v>104594.80000000002</v>
      </c>
      <c r="G119" s="74">
        <f t="shared" si="12"/>
        <v>140.8900030426646</v>
      </c>
      <c r="H119" s="70">
        <v>0</v>
      </c>
      <c r="I119" s="70">
        <v>5544.69</v>
      </c>
      <c r="J119" s="62">
        <f t="shared" si="11"/>
        <v>5544.69</v>
      </c>
      <c r="K119" s="74">
        <v>0</v>
      </c>
      <c r="L119" s="62">
        <f t="shared" si="14"/>
        <v>255795.53</v>
      </c>
      <c r="M119" s="67">
        <f t="shared" si="15"/>
        <v>365935.02</v>
      </c>
    </row>
    <row r="120" spans="1:13" s="13" customFormat="1" ht="36.75" customHeight="1">
      <c r="A120" s="12" t="s">
        <v>198</v>
      </c>
      <c r="B120" s="29" t="s">
        <v>197</v>
      </c>
      <c r="C120" s="29" t="s">
        <v>88</v>
      </c>
      <c r="D120" s="60">
        <v>443443.30999999994</v>
      </c>
      <c r="E120" s="60">
        <v>929385.26</v>
      </c>
      <c r="F120" s="62">
        <f t="shared" si="10"/>
        <v>485941.95000000007</v>
      </c>
      <c r="G120" s="74">
        <f t="shared" si="12"/>
        <v>209.5837819720406</v>
      </c>
      <c r="H120" s="70">
        <v>11298</v>
      </c>
      <c r="I120" s="70">
        <v>186260.6</v>
      </c>
      <c r="J120" s="62">
        <f t="shared" si="11"/>
        <v>174962.6</v>
      </c>
      <c r="K120" s="74">
        <f>I120/H120*100</f>
        <v>1648.6156841918923</v>
      </c>
      <c r="L120" s="62">
        <f t="shared" si="14"/>
        <v>454741.30999999994</v>
      </c>
      <c r="M120" s="67">
        <f t="shared" si="15"/>
        <v>1115645.86</v>
      </c>
    </row>
    <row r="121" spans="1:13" s="13" customFormat="1" ht="21" customHeight="1">
      <c r="A121" s="12" t="s">
        <v>106</v>
      </c>
      <c r="B121" s="29" t="s">
        <v>107</v>
      </c>
      <c r="C121" s="29" t="s">
        <v>88</v>
      </c>
      <c r="D121" s="60">
        <v>19673.75</v>
      </c>
      <c r="E121" s="60">
        <v>226773.36</v>
      </c>
      <c r="F121" s="62">
        <f t="shared" si="10"/>
        <v>207099.61</v>
      </c>
      <c r="G121" s="74">
        <f t="shared" si="12"/>
        <v>1152.6697248872229</v>
      </c>
      <c r="H121" s="70"/>
      <c r="I121" s="70">
        <v>0</v>
      </c>
      <c r="J121" s="62">
        <f t="shared" si="11"/>
        <v>0</v>
      </c>
      <c r="K121" s="74">
        <v>0</v>
      </c>
      <c r="L121" s="62">
        <f t="shared" si="14"/>
        <v>19673.75</v>
      </c>
      <c r="M121" s="67">
        <f t="shared" si="15"/>
        <v>226773.36</v>
      </c>
    </row>
    <row r="122" spans="1:13" s="22" customFormat="1" ht="22.5" customHeight="1">
      <c r="A122" s="20" t="s">
        <v>108</v>
      </c>
      <c r="B122" s="27" t="s">
        <v>109</v>
      </c>
      <c r="C122" s="27" t="s">
        <v>88</v>
      </c>
      <c r="D122" s="17">
        <f>SUM(D123:D124)</f>
        <v>789135.5</v>
      </c>
      <c r="E122" s="17">
        <f>SUM(E123:E124)</f>
        <v>1015188.8400000001</v>
      </c>
      <c r="F122" s="62">
        <f t="shared" si="10"/>
        <v>226053.34000000008</v>
      </c>
      <c r="G122" s="74">
        <f t="shared" si="12"/>
        <v>128.6456939270886</v>
      </c>
      <c r="H122" s="62">
        <f>SUM(H123:H124)</f>
        <v>50000</v>
      </c>
      <c r="I122" s="62">
        <f>SUM(I123:I124)</f>
        <v>39200</v>
      </c>
      <c r="J122" s="62">
        <f t="shared" si="11"/>
        <v>-10800</v>
      </c>
      <c r="K122" s="74">
        <v>0</v>
      </c>
      <c r="L122" s="62">
        <f t="shared" si="14"/>
        <v>839135.5</v>
      </c>
      <c r="M122" s="67">
        <f t="shared" si="15"/>
        <v>1054388.84</v>
      </c>
    </row>
    <row r="123" spans="1:13" s="13" customFormat="1" ht="21" customHeight="1">
      <c r="A123" s="12" t="s">
        <v>200</v>
      </c>
      <c r="B123" s="29" t="s">
        <v>199</v>
      </c>
      <c r="C123" s="29" t="s">
        <v>88</v>
      </c>
      <c r="D123" s="60">
        <v>580631.5</v>
      </c>
      <c r="E123" s="60">
        <v>676079.7500000001</v>
      </c>
      <c r="F123" s="62">
        <f t="shared" si="10"/>
        <v>95448.25000000012</v>
      </c>
      <c r="G123" s="74">
        <f t="shared" si="12"/>
        <v>116.43869648822019</v>
      </c>
      <c r="H123" s="70">
        <v>50000</v>
      </c>
      <c r="I123" s="70">
        <v>39200</v>
      </c>
      <c r="J123" s="62">
        <f t="shared" si="11"/>
        <v>-10800</v>
      </c>
      <c r="K123" s="74">
        <v>0</v>
      </c>
      <c r="L123" s="62">
        <f t="shared" si="14"/>
        <v>630631.5</v>
      </c>
      <c r="M123" s="67">
        <f t="shared" si="15"/>
        <v>715279.7500000001</v>
      </c>
    </row>
    <row r="124" spans="1:13" s="13" customFormat="1" ht="52.5" customHeight="1">
      <c r="A124" s="12" t="s">
        <v>287</v>
      </c>
      <c r="B124" s="29" t="s">
        <v>110</v>
      </c>
      <c r="C124" s="29" t="s">
        <v>88</v>
      </c>
      <c r="D124" s="60">
        <v>208504</v>
      </c>
      <c r="E124" s="60">
        <v>339109.09</v>
      </c>
      <c r="F124" s="62">
        <f t="shared" si="10"/>
        <v>130605.09000000003</v>
      </c>
      <c r="G124" s="74">
        <f t="shared" si="12"/>
        <v>162.63912922533862</v>
      </c>
      <c r="H124" s="70">
        <v>0</v>
      </c>
      <c r="I124" s="70">
        <v>0</v>
      </c>
      <c r="J124" s="62">
        <f t="shared" si="11"/>
        <v>0</v>
      </c>
      <c r="K124" s="74">
        <v>0</v>
      </c>
      <c r="L124" s="62">
        <f t="shared" si="14"/>
        <v>208504</v>
      </c>
      <c r="M124" s="67">
        <f t="shared" si="15"/>
        <v>339109.09</v>
      </c>
    </row>
    <row r="125" spans="1:13" s="22" customFormat="1" ht="22.5" customHeight="1">
      <c r="A125" s="20" t="s">
        <v>111</v>
      </c>
      <c r="B125" s="27" t="s">
        <v>112</v>
      </c>
      <c r="C125" s="27" t="s">
        <v>88</v>
      </c>
      <c r="D125" s="17">
        <f>SUM(D131:D134)</f>
        <v>2612911.26</v>
      </c>
      <c r="E125" s="17">
        <f>SUM(E131:E134)</f>
        <v>6764105.470000001</v>
      </c>
      <c r="F125" s="62">
        <f t="shared" si="10"/>
        <v>4151194.210000001</v>
      </c>
      <c r="G125" s="74">
        <f t="shared" si="12"/>
        <v>258.8723763240242</v>
      </c>
      <c r="H125" s="62">
        <f>SUM(H131:H134)</f>
        <v>1753459.55</v>
      </c>
      <c r="I125" s="62">
        <f>SUM(I131:I134)</f>
        <v>6518179.6899999995</v>
      </c>
      <c r="J125" s="62">
        <f t="shared" si="11"/>
        <v>4764720.14</v>
      </c>
      <c r="K125" s="74">
        <f aca="true" t="shared" si="16" ref="K125:K132">I125/H125*100</f>
        <v>371.732538113012</v>
      </c>
      <c r="L125" s="62">
        <f t="shared" si="14"/>
        <v>4366370.81</v>
      </c>
      <c r="M125" s="67">
        <f t="shared" si="15"/>
        <v>13282285.16</v>
      </c>
    </row>
    <row r="126" spans="1:13" s="13" customFormat="1" ht="31.5" hidden="1">
      <c r="A126" s="12" t="s">
        <v>289</v>
      </c>
      <c r="B126" s="29" t="s">
        <v>288</v>
      </c>
      <c r="C126" s="29" t="s">
        <v>88</v>
      </c>
      <c r="D126" s="26"/>
      <c r="E126" s="26"/>
      <c r="F126" s="62">
        <f t="shared" si="10"/>
        <v>0</v>
      </c>
      <c r="G126" s="74" t="e">
        <f t="shared" si="12"/>
        <v>#DIV/0!</v>
      </c>
      <c r="H126" s="70"/>
      <c r="I126" s="70"/>
      <c r="J126" s="62">
        <f t="shared" si="11"/>
        <v>0</v>
      </c>
      <c r="K126" s="74" t="e">
        <f t="shared" si="16"/>
        <v>#DIV/0!</v>
      </c>
      <c r="L126" s="62">
        <f t="shared" si="14"/>
        <v>0</v>
      </c>
      <c r="M126" s="67">
        <f t="shared" si="15"/>
        <v>0</v>
      </c>
    </row>
    <row r="127" spans="1:13" s="13" customFormat="1" ht="15.75" hidden="1">
      <c r="A127" s="12" t="s">
        <v>271</v>
      </c>
      <c r="B127" s="29" t="s">
        <v>288</v>
      </c>
      <c r="C127" s="29" t="s">
        <v>270</v>
      </c>
      <c r="D127" s="26"/>
      <c r="E127" s="26"/>
      <c r="F127" s="62">
        <f t="shared" si="10"/>
        <v>0</v>
      </c>
      <c r="G127" s="74" t="e">
        <f t="shared" si="12"/>
        <v>#DIV/0!</v>
      </c>
      <c r="H127" s="70"/>
      <c r="I127" s="70"/>
      <c r="J127" s="62">
        <f t="shared" si="11"/>
        <v>0</v>
      </c>
      <c r="K127" s="74" t="e">
        <f t="shared" si="16"/>
        <v>#DIV/0!</v>
      </c>
      <c r="L127" s="62">
        <f t="shared" si="14"/>
        <v>0</v>
      </c>
      <c r="M127" s="67">
        <f t="shared" si="15"/>
        <v>0</v>
      </c>
    </row>
    <row r="128" spans="1:13" s="13" customFormat="1" ht="15.75" hidden="1">
      <c r="A128" s="12" t="s">
        <v>274</v>
      </c>
      <c r="B128" s="29" t="s">
        <v>288</v>
      </c>
      <c r="C128" s="29" t="s">
        <v>273</v>
      </c>
      <c r="D128" s="26"/>
      <c r="E128" s="26"/>
      <c r="F128" s="62">
        <f t="shared" si="10"/>
        <v>0</v>
      </c>
      <c r="G128" s="74" t="e">
        <f t="shared" si="12"/>
        <v>#DIV/0!</v>
      </c>
      <c r="H128" s="70"/>
      <c r="I128" s="70"/>
      <c r="J128" s="62">
        <f t="shared" si="11"/>
        <v>0</v>
      </c>
      <c r="K128" s="74" t="e">
        <f t="shared" si="16"/>
        <v>#DIV/0!</v>
      </c>
      <c r="L128" s="62">
        <f t="shared" si="14"/>
        <v>0</v>
      </c>
      <c r="M128" s="67">
        <f t="shared" si="15"/>
        <v>0</v>
      </c>
    </row>
    <row r="129" spans="1:13" s="13" customFormat="1" ht="15.75" hidden="1">
      <c r="A129" s="12" t="s">
        <v>276</v>
      </c>
      <c r="B129" s="29" t="s">
        <v>288</v>
      </c>
      <c r="C129" s="29" t="s">
        <v>275</v>
      </c>
      <c r="D129" s="26"/>
      <c r="E129" s="26"/>
      <c r="F129" s="62">
        <f t="shared" si="10"/>
        <v>0</v>
      </c>
      <c r="G129" s="74" t="e">
        <f t="shared" si="12"/>
        <v>#DIV/0!</v>
      </c>
      <c r="H129" s="70"/>
      <c r="I129" s="70"/>
      <c r="J129" s="62">
        <f t="shared" si="11"/>
        <v>0</v>
      </c>
      <c r="K129" s="74" t="e">
        <f t="shared" si="16"/>
        <v>#DIV/0!</v>
      </c>
      <c r="L129" s="62">
        <f t="shared" si="14"/>
        <v>0</v>
      </c>
      <c r="M129" s="67">
        <f t="shared" si="15"/>
        <v>0</v>
      </c>
    </row>
    <row r="130" spans="1:13" s="13" customFormat="1" ht="15.75" hidden="1">
      <c r="A130" s="12" t="s">
        <v>278</v>
      </c>
      <c r="B130" s="29" t="s">
        <v>288</v>
      </c>
      <c r="C130" s="29" t="s">
        <v>277</v>
      </c>
      <c r="D130" s="26"/>
      <c r="E130" s="26"/>
      <c r="F130" s="62">
        <f t="shared" si="10"/>
        <v>0</v>
      </c>
      <c r="G130" s="74" t="e">
        <f t="shared" si="12"/>
        <v>#DIV/0!</v>
      </c>
      <c r="H130" s="70"/>
      <c r="I130" s="70"/>
      <c r="J130" s="62">
        <f t="shared" si="11"/>
        <v>0</v>
      </c>
      <c r="K130" s="74" t="e">
        <f t="shared" si="16"/>
        <v>#DIV/0!</v>
      </c>
      <c r="L130" s="62">
        <f t="shared" si="14"/>
        <v>0</v>
      </c>
      <c r="M130" s="67">
        <f t="shared" si="15"/>
        <v>0</v>
      </c>
    </row>
    <row r="131" spans="1:13" s="13" customFormat="1" ht="31.5">
      <c r="A131" s="12" t="s">
        <v>211</v>
      </c>
      <c r="B131" s="29" t="s">
        <v>210</v>
      </c>
      <c r="C131" s="29" t="s">
        <v>88</v>
      </c>
      <c r="D131" s="26">
        <v>0</v>
      </c>
      <c r="E131" s="26">
        <v>109626.78</v>
      </c>
      <c r="F131" s="62">
        <f t="shared" si="10"/>
        <v>109626.78</v>
      </c>
      <c r="G131" s="74">
        <v>0</v>
      </c>
      <c r="H131" s="70">
        <v>30731.66</v>
      </c>
      <c r="I131" s="70">
        <v>371686.97000000003</v>
      </c>
      <c r="J131" s="62">
        <f t="shared" si="11"/>
        <v>340955.31000000006</v>
      </c>
      <c r="K131" s="74">
        <f t="shared" si="16"/>
        <v>1209.4594629772685</v>
      </c>
      <c r="L131" s="62">
        <f t="shared" si="14"/>
        <v>30731.66</v>
      </c>
      <c r="M131" s="67">
        <f t="shared" si="15"/>
        <v>481313.75</v>
      </c>
    </row>
    <row r="132" spans="1:13" s="13" customFormat="1" ht="18.75" customHeight="1">
      <c r="A132" s="12" t="s">
        <v>113</v>
      </c>
      <c r="B132" s="29" t="s">
        <v>114</v>
      </c>
      <c r="C132" s="29" t="s">
        <v>88</v>
      </c>
      <c r="D132" s="26">
        <v>2592911.26</v>
      </c>
      <c r="E132" s="26">
        <v>6614478.69</v>
      </c>
      <c r="F132" s="62">
        <f t="shared" si="10"/>
        <v>4021567.4300000006</v>
      </c>
      <c r="G132" s="74">
        <f t="shared" si="12"/>
        <v>255.0985370012239</v>
      </c>
      <c r="H132" s="70">
        <v>1722727.8900000001</v>
      </c>
      <c r="I132" s="70">
        <v>6146492.72</v>
      </c>
      <c r="J132" s="62">
        <f t="shared" si="11"/>
        <v>4423764.83</v>
      </c>
      <c r="K132" s="74">
        <f t="shared" si="16"/>
        <v>356.78836777873255</v>
      </c>
      <c r="L132" s="62">
        <f t="shared" si="14"/>
        <v>4315639.15</v>
      </c>
      <c r="M132" s="67">
        <f t="shared" si="15"/>
        <v>12760971.41</v>
      </c>
    </row>
    <row r="133" spans="1:13" s="13" customFormat="1" ht="69" customHeight="1">
      <c r="A133" s="12" t="s">
        <v>291</v>
      </c>
      <c r="B133" s="31" t="s">
        <v>290</v>
      </c>
      <c r="C133" s="31" t="s">
        <v>88</v>
      </c>
      <c r="D133" s="26">
        <v>0</v>
      </c>
      <c r="E133" s="26">
        <v>0</v>
      </c>
      <c r="F133" s="62">
        <f t="shared" si="10"/>
        <v>0</v>
      </c>
      <c r="G133" s="74">
        <v>0</v>
      </c>
      <c r="H133" s="70">
        <v>0</v>
      </c>
      <c r="I133" s="70">
        <v>0</v>
      </c>
      <c r="J133" s="62">
        <f t="shared" si="11"/>
        <v>0</v>
      </c>
      <c r="K133" s="74">
        <v>0</v>
      </c>
      <c r="L133" s="62">
        <f t="shared" si="14"/>
        <v>0</v>
      </c>
      <c r="M133" s="67">
        <f t="shared" si="15"/>
        <v>0</v>
      </c>
    </row>
    <row r="134" spans="1:13" s="13" customFormat="1" ht="66.75" customHeight="1">
      <c r="A134" s="12" t="s">
        <v>292</v>
      </c>
      <c r="B134" s="29" t="s">
        <v>201</v>
      </c>
      <c r="C134" s="29" t="s">
        <v>88</v>
      </c>
      <c r="D134" s="26">
        <v>20000</v>
      </c>
      <c r="E134" s="26">
        <v>40000</v>
      </c>
      <c r="F134" s="62">
        <f t="shared" si="10"/>
        <v>20000</v>
      </c>
      <c r="G134" s="74">
        <f t="shared" si="12"/>
        <v>200</v>
      </c>
      <c r="H134" s="70">
        <v>0</v>
      </c>
      <c r="I134" s="70">
        <v>0</v>
      </c>
      <c r="J134" s="62">
        <f t="shared" si="11"/>
        <v>0</v>
      </c>
      <c r="K134" s="74">
        <v>0</v>
      </c>
      <c r="L134" s="62">
        <f t="shared" si="14"/>
        <v>20000</v>
      </c>
      <c r="M134" s="67">
        <f t="shared" si="15"/>
        <v>40000</v>
      </c>
    </row>
    <row r="135" spans="1:13" s="22" customFormat="1" ht="24.75" customHeight="1">
      <c r="A135" s="20" t="s">
        <v>115</v>
      </c>
      <c r="B135" s="27" t="s">
        <v>116</v>
      </c>
      <c r="C135" s="27" t="s">
        <v>88</v>
      </c>
      <c r="D135" s="17">
        <f>D136+D139+D153+D156</f>
        <v>3514313.45</v>
      </c>
      <c r="E135" s="17">
        <f>E136+E139+E153+E156</f>
        <v>10078866.58</v>
      </c>
      <c r="F135" s="62">
        <f t="shared" si="10"/>
        <v>6564553.13</v>
      </c>
      <c r="G135" s="74">
        <f t="shared" si="12"/>
        <v>286.7947530405974</v>
      </c>
      <c r="H135" s="62">
        <f>H136+H139+H153+H156</f>
        <v>2968711.14</v>
      </c>
      <c r="I135" s="62">
        <f>I136+I139+I153+I156</f>
        <v>15254857.73</v>
      </c>
      <c r="J135" s="62">
        <f t="shared" si="11"/>
        <v>12286146.59</v>
      </c>
      <c r="K135" s="74">
        <f>I135/H135*100</f>
        <v>513.8545655203086</v>
      </c>
      <c r="L135" s="62">
        <f t="shared" si="14"/>
        <v>6483024.59</v>
      </c>
      <c r="M135" s="67">
        <f t="shared" si="15"/>
        <v>25333724.310000002</v>
      </c>
    </row>
    <row r="136" spans="1:13" s="22" customFormat="1" ht="31.5">
      <c r="A136" s="20" t="s">
        <v>117</v>
      </c>
      <c r="B136" s="27" t="s">
        <v>118</v>
      </c>
      <c r="C136" s="27" t="s">
        <v>88</v>
      </c>
      <c r="D136" s="17">
        <f>SUM(D137:D138)</f>
        <v>107469</v>
      </c>
      <c r="E136" s="17">
        <f>SUM(E137:E138)</f>
        <v>183783.7</v>
      </c>
      <c r="F136" s="62">
        <f t="shared" si="10"/>
        <v>76314.70000000001</v>
      </c>
      <c r="G136" s="74">
        <f t="shared" si="12"/>
        <v>171.01089616540585</v>
      </c>
      <c r="H136" s="62">
        <f>SUM(H137:H138)</f>
        <v>0</v>
      </c>
      <c r="I136" s="62">
        <f>SUM(I137:I138)</f>
        <v>0</v>
      </c>
      <c r="J136" s="62">
        <f t="shared" si="11"/>
        <v>0</v>
      </c>
      <c r="K136" s="74">
        <v>0</v>
      </c>
      <c r="L136" s="62">
        <f aca="true" t="shared" si="17" ref="L136:L169">D136+H136</f>
        <v>107469</v>
      </c>
      <c r="M136" s="67">
        <f aca="true" t="shared" si="18" ref="M136:M169">E136+I136</f>
        <v>183783.7</v>
      </c>
    </row>
    <row r="137" spans="1:13" s="13" customFormat="1" ht="21" customHeight="1">
      <c r="A137" s="12" t="s">
        <v>119</v>
      </c>
      <c r="B137" s="29" t="s">
        <v>120</v>
      </c>
      <c r="C137" s="29" t="s">
        <v>88</v>
      </c>
      <c r="D137" s="26">
        <v>0</v>
      </c>
      <c r="E137" s="26">
        <v>49800</v>
      </c>
      <c r="F137" s="62">
        <f t="shared" si="10"/>
        <v>49800</v>
      </c>
      <c r="G137" s="74">
        <v>0</v>
      </c>
      <c r="H137" s="70">
        <v>0</v>
      </c>
      <c r="I137" s="70">
        <v>0</v>
      </c>
      <c r="J137" s="62">
        <f t="shared" si="11"/>
        <v>0</v>
      </c>
      <c r="K137" s="74">
        <v>0</v>
      </c>
      <c r="L137" s="62">
        <f t="shared" si="17"/>
        <v>0</v>
      </c>
      <c r="M137" s="67">
        <f t="shared" si="18"/>
        <v>49800</v>
      </c>
    </row>
    <row r="138" spans="1:13" s="13" customFormat="1" ht="21" customHeight="1">
      <c r="A138" s="12" t="s">
        <v>293</v>
      </c>
      <c r="B138" s="29" t="s">
        <v>202</v>
      </c>
      <c r="C138" s="29" t="s">
        <v>88</v>
      </c>
      <c r="D138" s="26">
        <v>107469</v>
      </c>
      <c r="E138" s="26">
        <v>133983.7</v>
      </c>
      <c r="F138" s="62">
        <f t="shared" si="10"/>
        <v>26514.70000000001</v>
      </c>
      <c r="G138" s="74">
        <f t="shared" si="12"/>
        <v>124.6719519117141</v>
      </c>
      <c r="H138" s="70">
        <v>0</v>
      </c>
      <c r="I138" s="70">
        <v>0</v>
      </c>
      <c r="J138" s="62">
        <f t="shared" si="11"/>
        <v>0</v>
      </c>
      <c r="K138" s="74">
        <v>0</v>
      </c>
      <c r="L138" s="62">
        <f t="shared" si="17"/>
        <v>107469</v>
      </c>
      <c r="M138" s="67">
        <f t="shared" si="18"/>
        <v>133983.7</v>
      </c>
    </row>
    <row r="139" spans="1:13" s="22" customFormat="1" ht="22.5" customHeight="1">
      <c r="A139" s="20" t="s">
        <v>121</v>
      </c>
      <c r="B139" s="27" t="s">
        <v>122</v>
      </c>
      <c r="C139" s="27" t="s">
        <v>88</v>
      </c>
      <c r="D139" s="17">
        <f>SUM(D140:D144)</f>
        <v>200574.89</v>
      </c>
      <c r="E139" s="17">
        <f>SUM(E140:E144)</f>
        <v>1144430.78</v>
      </c>
      <c r="F139" s="62">
        <f t="shared" si="10"/>
        <v>943855.89</v>
      </c>
      <c r="G139" s="74">
        <f t="shared" si="12"/>
        <v>570.5752998294054</v>
      </c>
      <c r="H139" s="62">
        <f>SUM(H140:H144)</f>
        <v>1225037.31</v>
      </c>
      <c r="I139" s="62">
        <f>SUM(I140:I144)</f>
        <v>2361940.3</v>
      </c>
      <c r="J139" s="62">
        <f t="shared" si="11"/>
        <v>1136902.9899999998</v>
      </c>
      <c r="K139" s="74">
        <f>I139/H139*100</f>
        <v>192.80558075410778</v>
      </c>
      <c r="L139" s="62">
        <f t="shared" si="17"/>
        <v>1425612.2000000002</v>
      </c>
      <c r="M139" s="67">
        <f t="shared" si="18"/>
        <v>3506371.08</v>
      </c>
    </row>
    <row r="140" spans="1:13" s="13" customFormat="1" ht="21.75" customHeight="1">
      <c r="A140" s="12" t="s">
        <v>294</v>
      </c>
      <c r="B140" s="31" t="s">
        <v>123</v>
      </c>
      <c r="C140" s="31" t="s">
        <v>88</v>
      </c>
      <c r="D140" s="26">
        <v>0</v>
      </c>
      <c r="E140" s="26">
        <v>0</v>
      </c>
      <c r="F140" s="62">
        <f aca="true" t="shared" si="19" ref="F140:F187">E140-D140</f>
        <v>0</v>
      </c>
      <c r="G140" s="74">
        <v>0</v>
      </c>
      <c r="H140" s="70">
        <v>5281.2</v>
      </c>
      <c r="I140" s="70">
        <v>49634.2</v>
      </c>
      <c r="J140" s="62">
        <f aca="true" t="shared" si="20" ref="J140:J187">I140-H140</f>
        <v>44353</v>
      </c>
      <c r="K140" s="74">
        <v>0</v>
      </c>
      <c r="L140" s="62">
        <f t="shared" si="17"/>
        <v>5281.2</v>
      </c>
      <c r="M140" s="67">
        <f t="shared" si="18"/>
        <v>49634.2</v>
      </c>
    </row>
    <row r="141" spans="1:13" s="13" customFormat="1" ht="31.5">
      <c r="A141" s="12" t="s">
        <v>213</v>
      </c>
      <c r="B141" s="31" t="s">
        <v>212</v>
      </c>
      <c r="C141" s="31" t="s">
        <v>88</v>
      </c>
      <c r="D141" s="26">
        <v>0</v>
      </c>
      <c r="E141" s="26">
        <v>0</v>
      </c>
      <c r="F141" s="62">
        <f t="shared" si="19"/>
        <v>0</v>
      </c>
      <c r="G141" s="74">
        <v>0</v>
      </c>
      <c r="H141" s="70">
        <v>250000</v>
      </c>
      <c r="I141" s="70">
        <v>1444000</v>
      </c>
      <c r="J141" s="62">
        <f t="shared" si="20"/>
        <v>1194000</v>
      </c>
      <c r="K141" s="74">
        <f aca="true" t="shared" si="21" ref="K141:K187">I141/H141*100</f>
        <v>577.6</v>
      </c>
      <c r="L141" s="62">
        <f t="shared" si="17"/>
        <v>250000</v>
      </c>
      <c r="M141" s="67">
        <f t="shared" si="18"/>
        <v>1444000</v>
      </c>
    </row>
    <row r="142" spans="1:13" s="13" customFormat="1" ht="47.25">
      <c r="A142" s="12" t="s">
        <v>295</v>
      </c>
      <c r="B142" s="31" t="s">
        <v>204</v>
      </c>
      <c r="C142" s="31" t="s">
        <v>88</v>
      </c>
      <c r="D142" s="26">
        <v>0</v>
      </c>
      <c r="E142" s="26">
        <v>0</v>
      </c>
      <c r="F142" s="62">
        <f t="shared" si="19"/>
        <v>0</v>
      </c>
      <c r="G142" s="74">
        <v>0</v>
      </c>
      <c r="H142" s="70">
        <v>969756.11</v>
      </c>
      <c r="I142" s="70">
        <v>0</v>
      </c>
      <c r="J142" s="62">
        <f t="shared" si="20"/>
        <v>-969756.11</v>
      </c>
      <c r="K142" s="74">
        <f t="shared" si="21"/>
        <v>0</v>
      </c>
      <c r="L142" s="62">
        <f t="shared" si="17"/>
        <v>969756.11</v>
      </c>
      <c r="M142" s="67">
        <f t="shared" si="18"/>
        <v>0</v>
      </c>
    </row>
    <row r="143" spans="1:13" s="13" customFormat="1" ht="38.25">
      <c r="A143" s="92" t="s">
        <v>333</v>
      </c>
      <c r="B143" s="31" t="s">
        <v>332</v>
      </c>
      <c r="C143" s="31" t="s">
        <v>88</v>
      </c>
      <c r="D143" s="26">
        <v>0</v>
      </c>
      <c r="E143" s="26">
        <v>0</v>
      </c>
      <c r="F143" s="62">
        <f>E143-D143</f>
        <v>0</v>
      </c>
      <c r="G143" s="74">
        <v>0</v>
      </c>
      <c r="H143" s="70">
        <v>0</v>
      </c>
      <c r="I143" s="70">
        <v>0</v>
      </c>
      <c r="J143" s="62">
        <f>I143-H143</f>
        <v>0</v>
      </c>
      <c r="K143" s="74">
        <v>0</v>
      </c>
      <c r="L143" s="62">
        <f>D143+H143</f>
        <v>0</v>
      </c>
      <c r="M143" s="67">
        <f>E143+I143</f>
        <v>0</v>
      </c>
    </row>
    <row r="144" spans="1:13" s="13" customFormat="1" ht="31.5">
      <c r="A144" s="12" t="s">
        <v>205</v>
      </c>
      <c r="B144" s="29" t="s">
        <v>203</v>
      </c>
      <c r="C144" s="29" t="s">
        <v>88</v>
      </c>
      <c r="D144" s="26">
        <v>200574.89</v>
      </c>
      <c r="E144" s="26">
        <v>1144430.78</v>
      </c>
      <c r="F144" s="62">
        <f t="shared" si="19"/>
        <v>943855.89</v>
      </c>
      <c r="G144" s="74">
        <f aca="true" t="shared" si="22" ref="G144:G187">E144/D144*100</f>
        <v>570.5752998294054</v>
      </c>
      <c r="H144" s="70">
        <v>0</v>
      </c>
      <c r="I144" s="70">
        <v>868306.1</v>
      </c>
      <c r="J144" s="62">
        <f t="shared" si="20"/>
        <v>868306.1</v>
      </c>
      <c r="K144" s="74">
        <v>0</v>
      </c>
      <c r="L144" s="62">
        <f t="shared" si="17"/>
        <v>200574.89</v>
      </c>
      <c r="M144" s="67">
        <f t="shared" si="18"/>
        <v>2012736.88</v>
      </c>
    </row>
    <row r="145" spans="1:13" s="13" customFormat="1" ht="31.5" hidden="1">
      <c r="A145" s="12" t="s">
        <v>124</v>
      </c>
      <c r="B145" s="29" t="s">
        <v>125</v>
      </c>
      <c r="C145" s="29" t="s">
        <v>88</v>
      </c>
      <c r="D145" s="26"/>
      <c r="E145" s="26"/>
      <c r="F145" s="62">
        <f t="shared" si="19"/>
        <v>0</v>
      </c>
      <c r="G145" s="74" t="e">
        <f t="shared" si="22"/>
        <v>#DIV/0!</v>
      </c>
      <c r="H145" s="70"/>
      <c r="I145" s="70"/>
      <c r="J145" s="62">
        <f t="shared" si="20"/>
        <v>0</v>
      </c>
      <c r="K145" s="74" t="e">
        <f t="shared" si="21"/>
        <v>#DIV/0!</v>
      </c>
      <c r="L145" s="62">
        <f t="shared" si="17"/>
        <v>0</v>
      </c>
      <c r="M145" s="67">
        <f t="shared" si="18"/>
        <v>0</v>
      </c>
    </row>
    <row r="146" spans="1:13" s="13" customFormat="1" ht="15.75" hidden="1">
      <c r="A146" s="12" t="s">
        <v>271</v>
      </c>
      <c r="B146" s="29" t="s">
        <v>125</v>
      </c>
      <c r="C146" s="29" t="s">
        <v>270</v>
      </c>
      <c r="D146" s="26"/>
      <c r="E146" s="26"/>
      <c r="F146" s="62">
        <f t="shared" si="19"/>
        <v>0</v>
      </c>
      <c r="G146" s="74" t="e">
        <f t="shared" si="22"/>
        <v>#DIV/0!</v>
      </c>
      <c r="H146" s="70"/>
      <c r="I146" s="70"/>
      <c r="J146" s="62">
        <f t="shared" si="20"/>
        <v>0</v>
      </c>
      <c r="K146" s="74" t="e">
        <f t="shared" si="21"/>
        <v>#DIV/0!</v>
      </c>
      <c r="L146" s="62">
        <f t="shared" si="17"/>
        <v>0</v>
      </c>
      <c r="M146" s="67">
        <f t="shared" si="18"/>
        <v>0</v>
      </c>
    </row>
    <row r="147" spans="1:13" s="13" customFormat="1" ht="15.75" hidden="1">
      <c r="A147" s="12" t="s">
        <v>274</v>
      </c>
      <c r="B147" s="29" t="s">
        <v>125</v>
      </c>
      <c r="C147" s="29" t="s">
        <v>273</v>
      </c>
      <c r="D147" s="26"/>
      <c r="E147" s="26"/>
      <c r="F147" s="62">
        <f t="shared" si="19"/>
        <v>0</v>
      </c>
      <c r="G147" s="74" t="e">
        <f t="shared" si="22"/>
        <v>#DIV/0!</v>
      </c>
      <c r="H147" s="70"/>
      <c r="I147" s="70"/>
      <c r="J147" s="62">
        <f t="shared" si="20"/>
        <v>0</v>
      </c>
      <c r="K147" s="74" t="e">
        <f t="shared" si="21"/>
        <v>#DIV/0!</v>
      </c>
      <c r="L147" s="62">
        <f t="shared" si="17"/>
        <v>0</v>
      </c>
      <c r="M147" s="67">
        <f t="shared" si="18"/>
        <v>0</v>
      </c>
    </row>
    <row r="148" spans="1:13" s="13" customFormat="1" ht="15.75" hidden="1">
      <c r="A148" s="12" t="s">
        <v>278</v>
      </c>
      <c r="B148" s="29" t="s">
        <v>125</v>
      </c>
      <c r="C148" s="29" t="s">
        <v>277</v>
      </c>
      <c r="D148" s="26"/>
      <c r="E148" s="26"/>
      <c r="F148" s="62">
        <f t="shared" si="19"/>
        <v>0</v>
      </c>
      <c r="G148" s="74" t="e">
        <f t="shared" si="22"/>
        <v>#DIV/0!</v>
      </c>
      <c r="H148" s="70"/>
      <c r="I148" s="70"/>
      <c r="J148" s="62">
        <f t="shared" si="20"/>
        <v>0</v>
      </c>
      <c r="K148" s="74" t="e">
        <f t="shared" si="21"/>
        <v>#DIV/0!</v>
      </c>
      <c r="L148" s="62">
        <f t="shared" si="17"/>
        <v>0</v>
      </c>
      <c r="M148" s="67">
        <f t="shared" si="18"/>
        <v>0</v>
      </c>
    </row>
    <row r="149" spans="1:13" s="13" customFormat="1" ht="31.5" hidden="1">
      <c r="A149" s="12" t="s">
        <v>297</v>
      </c>
      <c r="B149" s="29" t="s">
        <v>296</v>
      </c>
      <c r="C149" s="29" t="s">
        <v>88</v>
      </c>
      <c r="D149" s="26"/>
      <c r="E149" s="26"/>
      <c r="F149" s="62">
        <f t="shared" si="19"/>
        <v>0</v>
      </c>
      <c r="G149" s="74" t="e">
        <f t="shared" si="22"/>
        <v>#DIV/0!</v>
      </c>
      <c r="H149" s="70"/>
      <c r="I149" s="70"/>
      <c r="J149" s="62">
        <f t="shared" si="20"/>
        <v>0</v>
      </c>
      <c r="K149" s="74" t="e">
        <f t="shared" si="21"/>
        <v>#DIV/0!</v>
      </c>
      <c r="L149" s="62">
        <f t="shared" si="17"/>
        <v>0</v>
      </c>
      <c r="M149" s="67">
        <f t="shared" si="18"/>
        <v>0</v>
      </c>
    </row>
    <row r="150" spans="1:13" s="13" customFormat="1" ht="15.75" hidden="1">
      <c r="A150" s="12" t="s">
        <v>271</v>
      </c>
      <c r="B150" s="29" t="s">
        <v>296</v>
      </c>
      <c r="C150" s="29" t="s">
        <v>270</v>
      </c>
      <c r="D150" s="26"/>
      <c r="E150" s="26"/>
      <c r="F150" s="62">
        <f t="shared" si="19"/>
        <v>0</v>
      </c>
      <c r="G150" s="74" t="e">
        <f t="shared" si="22"/>
        <v>#DIV/0!</v>
      </c>
      <c r="H150" s="70"/>
      <c r="I150" s="70"/>
      <c r="J150" s="62">
        <f t="shared" si="20"/>
        <v>0</v>
      </c>
      <c r="K150" s="74" t="e">
        <f t="shared" si="21"/>
        <v>#DIV/0!</v>
      </c>
      <c r="L150" s="62">
        <f t="shared" si="17"/>
        <v>0</v>
      </c>
      <c r="M150" s="67">
        <f t="shared" si="18"/>
        <v>0</v>
      </c>
    </row>
    <row r="151" spans="1:13" s="13" customFormat="1" ht="15.75" hidden="1">
      <c r="A151" s="12" t="s">
        <v>274</v>
      </c>
      <c r="B151" s="29" t="s">
        <v>296</v>
      </c>
      <c r="C151" s="29" t="s">
        <v>273</v>
      </c>
      <c r="D151" s="26"/>
      <c r="E151" s="26"/>
      <c r="F151" s="62">
        <f t="shared" si="19"/>
        <v>0</v>
      </c>
      <c r="G151" s="74" t="e">
        <f t="shared" si="22"/>
        <v>#DIV/0!</v>
      </c>
      <c r="H151" s="70"/>
      <c r="I151" s="70"/>
      <c r="J151" s="62">
        <f t="shared" si="20"/>
        <v>0</v>
      </c>
      <c r="K151" s="74" t="e">
        <f t="shared" si="21"/>
        <v>#DIV/0!</v>
      </c>
      <c r="L151" s="62">
        <f t="shared" si="17"/>
        <v>0</v>
      </c>
      <c r="M151" s="67">
        <f t="shared" si="18"/>
        <v>0</v>
      </c>
    </row>
    <row r="152" spans="1:13" s="13" customFormat="1" ht="15.75" hidden="1">
      <c r="A152" s="12" t="s">
        <v>278</v>
      </c>
      <c r="B152" s="29" t="s">
        <v>296</v>
      </c>
      <c r="C152" s="29" t="s">
        <v>277</v>
      </c>
      <c r="D152" s="26"/>
      <c r="E152" s="26"/>
      <c r="F152" s="62">
        <f t="shared" si="19"/>
        <v>0</v>
      </c>
      <c r="G152" s="74" t="e">
        <f t="shared" si="22"/>
        <v>#DIV/0!</v>
      </c>
      <c r="H152" s="70"/>
      <c r="I152" s="70"/>
      <c r="J152" s="62">
        <f t="shared" si="20"/>
        <v>0</v>
      </c>
      <c r="K152" s="74" t="e">
        <f t="shared" si="21"/>
        <v>#DIV/0!</v>
      </c>
      <c r="L152" s="62">
        <f t="shared" si="17"/>
        <v>0</v>
      </c>
      <c r="M152" s="67">
        <f t="shared" si="18"/>
        <v>0</v>
      </c>
    </row>
    <row r="153" spans="1:13" s="22" customFormat="1" ht="31.5">
      <c r="A153" s="20" t="s">
        <v>124</v>
      </c>
      <c r="B153" s="27" t="s">
        <v>125</v>
      </c>
      <c r="C153" s="27" t="s">
        <v>88</v>
      </c>
      <c r="D153" s="17">
        <f>SUM(D154:D155)</f>
        <v>3206269.56</v>
      </c>
      <c r="E153" s="17">
        <f>SUM(E154:E155)</f>
        <v>5636173.86</v>
      </c>
      <c r="F153" s="62">
        <f t="shared" si="19"/>
        <v>2429904.3000000003</v>
      </c>
      <c r="G153" s="74">
        <f t="shared" si="22"/>
        <v>175.78602654980764</v>
      </c>
      <c r="H153" s="62">
        <f>SUM(H154:H155)</f>
        <v>1743673.83</v>
      </c>
      <c r="I153" s="62">
        <f>SUM(I154:I155)</f>
        <v>11204367.43</v>
      </c>
      <c r="J153" s="62">
        <f t="shared" si="20"/>
        <v>9460693.6</v>
      </c>
      <c r="K153" s="74">
        <f t="shared" si="21"/>
        <v>642.5724374150869</v>
      </c>
      <c r="L153" s="62">
        <f t="shared" si="17"/>
        <v>4949943.390000001</v>
      </c>
      <c r="M153" s="67">
        <f t="shared" si="18"/>
        <v>16840541.29</v>
      </c>
    </row>
    <row r="154" spans="1:13" s="13" customFormat="1" ht="49.5" customHeight="1">
      <c r="A154" s="12" t="s">
        <v>126</v>
      </c>
      <c r="B154" s="29" t="s">
        <v>127</v>
      </c>
      <c r="C154" s="29" t="s">
        <v>88</v>
      </c>
      <c r="D154" s="93">
        <v>3206269.56</v>
      </c>
      <c r="E154" s="91">
        <v>5636173.86</v>
      </c>
      <c r="F154" s="62">
        <f t="shared" si="19"/>
        <v>2429904.3000000003</v>
      </c>
      <c r="G154" s="74">
        <f t="shared" si="22"/>
        <v>175.78602654980764</v>
      </c>
      <c r="H154" s="70">
        <v>1743673.83</v>
      </c>
      <c r="I154" s="70">
        <v>8907364.43</v>
      </c>
      <c r="J154" s="62">
        <f t="shared" si="20"/>
        <v>7163690.6</v>
      </c>
      <c r="K154" s="74">
        <f t="shared" si="21"/>
        <v>510.8389124587595</v>
      </c>
      <c r="L154" s="62">
        <f t="shared" si="17"/>
        <v>4949943.390000001</v>
      </c>
      <c r="M154" s="67">
        <f t="shared" si="18"/>
        <v>14543538.29</v>
      </c>
    </row>
    <row r="155" spans="1:13" s="13" customFormat="1" ht="51" customHeight="1">
      <c r="A155" s="12" t="s">
        <v>329</v>
      </c>
      <c r="B155" s="29" t="s">
        <v>328</v>
      </c>
      <c r="C155" s="29" t="s">
        <v>88</v>
      </c>
      <c r="D155" s="26">
        <v>0</v>
      </c>
      <c r="E155" s="26">
        <v>0</v>
      </c>
      <c r="F155" s="62">
        <f t="shared" si="19"/>
        <v>0</v>
      </c>
      <c r="G155" s="74">
        <v>0</v>
      </c>
      <c r="H155" s="70">
        <v>0</v>
      </c>
      <c r="I155" s="70">
        <v>2297003</v>
      </c>
      <c r="J155" s="62">
        <f t="shared" si="20"/>
        <v>2297003</v>
      </c>
      <c r="K155" s="74">
        <v>0</v>
      </c>
      <c r="L155" s="62">
        <f t="shared" si="17"/>
        <v>0</v>
      </c>
      <c r="M155" s="67">
        <f t="shared" si="18"/>
        <v>2297003</v>
      </c>
    </row>
    <row r="156" spans="1:13" s="22" customFormat="1" ht="31.5">
      <c r="A156" s="20" t="s">
        <v>128</v>
      </c>
      <c r="B156" s="27" t="s">
        <v>129</v>
      </c>
      <c r="C156" s="27" t="s">
        <v>88</v>
      </c>
      <c r="D156" s="17">
        <f>D160+D162</f>
        <v>0</v>
      </c>
      <c r="E156" s="17">
        <f>E160+E162</f>
        <v>3114478.24</v>
      </c>
      <c r="F156" s="62">
        <f t="shared" si="19"/>
        <v>3114478.24</v>
      </c>
      <c r="G156" s="74" t="e">
        <f t="shared" si="22"/>
        <v>#DIV/0!</v>
      </c>
      <c r="H156" s="62">
        <f>H160+H162</f>
        <v>0</v>
      </c>
      <c r="I156" s="62">
        <f>I160+I162</f>
        <v>1688550</v>
      </c>
      <c r="J156" s="62">
        <f t="shared" si="20"/>
        <v>1688550</v>
      </c>
      <c r="K156" s="74">
        <v>0</v>
      </c>
      <c r="L156" s="62">
        <f t="shared" si="17"/>
        <v>0</v>
      </c>
      <c r="M156" s="67">
        <f t="shared" si="18"/>
        <v>4803028.24</v>
      </c>
    </row>
    <row r="157" spans="1:13" s="13" customFormat="1" ht="15.75" hidden="1">
      <c r="A157" s="12" t="s">
        <v>132</v>
      </c>
      <c r="B157" s="29" t="s">
        <v>133</v>
      </c>
      <c r="C157" s="29" t="s">
        <v>88</v>
      </c>
      <c r="D157" s="26"/>
      <c r="E157" s="26"/>
      <c r="F157" s="62">
        <f t="shared" si="19"/>
        <v>0</v>
      </c>
      <c r="G157" s="74" t="e">
        <f t="shared" si="22"/>
        <v>#DIV/0!</v>
      </c>
      <c r="H157" s="70"/>
      <c r="I157" s="70"/>
      <c r="J157" s="62">
        <f t="shared" si="20"/>
        <v>0</v>
      </c>
      <c r="K157" s="74" t="e">
        <f t="shared" si="21"/>
        <v>#DIV/0!</v>
      </c>
      <c r="L157" s="62">
        <f t="shared" si="17"/>
        <v>0</v>
      </c>
      <c r="M157" s="67">
        <f t="shared" si="18"/>
        <v>0</v>
      </c>
    </row>
    <row r="158" spans="1:13" s="13" customFormat="1" ht="15.75" hidden="1">
      <c r="A158" s="12" t="s">
        <v>271</v>
      </c>
      <c r="B158" s="29" t="s">
        <v>133</v>
      </c>
      <c r="C158" s="29" t="s">
        <v>270</v>
      </c>
      <c r="D158" s="26"/>
      <c r="E158" s="26"/>
      <c r="F158" s="62">
        <f t="shared" si="19"/>
        <v>0</v>
      </c>
      <c r="G158" s="74" t="e">
        <f t="shared" si="22"/>
        <v>#DIV/0!</v>
      </c>
      <c r="H158" s="70"/>
      <c r="I158" s="70"/>
      <c r="J158" s="62">
        <f t="shared" si="20"/>
        <v>0</v>
      </c>
      <c r="K158" s="74" t="e">
        <f t="shared" si="21"/>
        <v>#DIV/0!</v>
      </c>
      <c r="L158" s="62">
        <f t="shared" si="17"/>
        <v>0</v>
      </c>
      <c r="M158" s="67">
        <f t="shared" si="18"/>
        <v>0</v>
      </c>
    </row>
    <row r="159" spans="1:13" s="13" customFormat="1" ht="15.75" hidden="1">
      <c r="A159" s="12" t="s">
        <v>283</v>
      </c>
      <c r="B159" s="29" t="s">
        <v>133</v>
      </c>
      <c r="C159" s="29" t="s">
        <v>282</v>
      </c>
      <c r="D159" s="26"/>
      <c r="E159" s="26"/>
      <c r="F159" s="62">
        <f t="shared" si="19"/>
        <v>0</v>
      </c>
      <c r="G159" s="74" t="e">
        <f t="shared" si="22"/>
        <v>#DIV/0!</v>
      </c>
      <c r="H159" s="70"/>
      <c r="I159" s="70"/>
      <c r="J159" s="62">
        <f t="shared" si="20"/>
        <v>0</v>
      </c>
      <c r="K159" s="74" t="e">
        <f t="shared" si="21"/>
        <v>#DIV/0!</v>
      </c>
      <c r="L159" s="62">
        <f t="shared" si="17"/>
        <v>0</v>
      </c>
      <c r="M159" s="67">
        <f t="shared" si="18"/>
        <v>0</v>
      </c>
    </row>
    <row r="160" spans="1:13" s="22" customFormat="1" ht="22.5" customHeight="1">
      <c r="A160" s="20" t="s">
        <v>132</v>
      </c>
      <c r="B160" s="27" t="s">
        <v>133</v>
      </c>
      <c r="C160" s="27" t="s">
        <v>284</v>
      </c>
      <c r="D160" s="17">
        <f>D161</f>
        <v>0</v>
      </c>
      <c r="E160" s="17">
        <f>E161</f>
        <v>3114478.24</v>
      </c>
      <c r="F160" s="62">
        <f t="shared" si="19"/>
        <v>3114478.24</v>
      </c>
      <c r="G160" s="74">
        <v>0</v>
      </c>
      <c r="H160" s="62">
        <f>H161</f>
        <v>0</v>
      </c>
      <c r="I160" s="62">
        <f>I161</f>
        <v>0</v>
      </c>
      <c r="J160" s="62">
        <f t="shared" si="20"/>
        <v>0</v>
      </c>
      <c r="K160" s="74">
        <v>0</v>
      </c>
      <c r="L160" s="62">
        <f t="shared" si="17"/>
        <v>0</v>
      </c>
      <c r="M160" s="67">
        <f t="shared" si="18"/>
        <v>3114478.24</v>
      </c>
    </row>
    <row r="161" spans="1:13" s="23" customFormat="1" ht="15.75">
      <c r="A161" s="12" t="s">
        <v>134</v>
      </c>
      <c r="B161" s="29" t="s">
        <v>135</v>
      </c>
      <c r="C161" s="29" t="s">
        <v>88</v>
      </c>
      <c r="D161" s="26">
        <v>0</v>
      </c>
      <c r="E161" s="26">
        <v>3114478.24</v>
      </c>
      <c r="F161" s="62">
        <f t="shared" si="19"/>
        <v>3114478.24</v>
      </c>
      <c r="G161" s="74">
        <v>0</v>
      </c>
      <c r="H161" s="70">
        <v>0</v>
      </c>
      <c r="I161" s="70">
        <v>0</v>
      </c>
      <c r="J161" s="62">
        <f t="shared" si="20"/>
        <v>0</v>
      </c>
      <c r="K161" s="74">
        <v>0</v>
      </c>
      <c r="L161" s="62">
        <f t="shared" si="17"/>
        <v>0</v>
      </c>
      <c r="M161" s="67">
        <f t="shared" si="18"/>
        <v>3114478.24</v>
      </c>
    </row>
    <row r="162" spans="1:13" s="22" customFormat="1" ht="31.5">
      <c r="A162" s="20" t="s">
        <v>130</v>
      </c>
      <c r="B162" s="32" t="s">
        <v>131</v>
      </c>
      <c r="C162" s="32" t="s">
        <v>88</v>
      </c>
      <c r="D162" s="17">
        <v>0</v>
      </c>
      <c r="E162" s="17">
        <v>0</v>
      </c>
      <c r="F162" s="62">
        <f t="shared" si="19"/>
        <v>0</v>
      </c>
      <c r="G162" s="74">
        <v>0</v>
      </c>
      <c r="H162" s="62">
        <v>0</v>
      </c>
      <c r="I162" s="62">
        <v>1688550</v>
      </c>
      <c r="J162" s="62">
        <f t="shared" si="20"/>
        <v>1688550</v>
      </c>
      <c r="K162" s="74">
        <v>0</v>
      </c>
      <c r="L162" s="62">
        <f t="shared" si="17"/>
        <v>0</v>
      </c>
      <c r="M162" s="67">
        <f t="shared" si="18"/>
        <v>1688550</v>
      </c>
    </row>
    <row r="163" spans="1:13" s="22" customFormat="1" ht="38.25">
      <c r="A163" s="90" t="s">
        <v>334</v>
      </c>
      <c r="B163" s="32" t="s">
        <v>335</v>
      </c>
      <c r="C163" s="32" t="s">
        <v>88</v>
      </c>
      <c r="D163" s="17">
        <v>0</v>
      </c>
      <c r="E163" s="17">
        <v>0</v>
      </c>
      <c r="F163" s="62">
        <f>E163-D163</f>
        <v>0</v>
      </c>
      <c r="G163" s="74">
        <v>0</v>
      </c>
      <c r="H163" s="62">
        <v>0</v>
      </c>
      <c r="I163" s="62">
        <v>108499</v>
      </c>
      <c r="J163" s="62">
        <f>I163-H163</f>
        <v>108499</v>
      </c>
      <c r="K163" s="74">
        <v>0</v>
      </c>
      <c r="L163" s="62">
        <f>D163+H163</f>
        <v>0</v>
      </c>
      <c r="M163" s="67">
        <f>E163+I163</f>
        <v>108499</v>
      </c>
    </row>
    <row r="164" spans="1:13" s="22" customFormat="1" ht="15.75">
      <c r="A164" s="20" t="s">
        <v>136</v>
      </c>
      <c r="B164" s="27" t="s">
        <v>137</v>
      </c>
      <c r="C164" s="27" t="s">
        <v>88</v>
      </c>
      <c r="D164" s="17">
        <f>D165+D167</f>
        <v>181386.22</v>
      </c>
      <c r="E164" s="17">
        <f>E165+E167</f>
        <v>182520.49</v>
      </c>
      <c r="F164" s="62">
        <f t="shared" si="19"/>
        <v>1134.2699999999895</v>
      </c>
      <c r="G164" s="74">
        <v>0</v>
      </c>
      <c r="H164" s="62">
        <f>H165+H167</f>
        <v>0</v>
      </c>
      <c r="I164" s="62">
        <f>I165+I167</f>
        <v>48877.4</v>
      </c>
      <c r="J164" s="62">
        <f t="shared" si="20"/>
        <v>48877.4</v>
      </c>
      <c r="K164" s="74">
        <v>0</v>
      </c>
      <c r="L164" s="62">
        <f t="shared" si="17"/>
        <v>181386.22</v>
      </c>
      <c r="M164" s="67">
        <f t="shared" si="18"/>
        <v>231397.88999999998</v>
      </c>
    </row>
    <row r="165" spans="1:13" s="22" customFormat="1" ht="33.75" customHeight="1">
      <c r="A165" s="20" t="s">
        <v>299</v>
      </c>
      <c r="B165" s="27" t="s">
        <v>298</v>
      </c>
      <c r="C165" s="27" t="s">
        <v>88</v>
      </c>
      <c r="D165" s="17">
        <f>D166</f>
        <v>0</v>
      </c>
      <c r="E165" s="17">
        <f>E166</f>
        <v>0</v>
      </c>
      <c r="F165" s="62">
        <f t="shared" si="19"/>
        <v>0</v>
      </c>
      <c r="G165" s="74">
        <v>0</v>
      </c>
      <c r="H165" s="62">
        <f>H166</f>
        <v>0</v>
      </c>
      <c r="I165" s="62">
        <f>I166</f>
        <v>0</v>
      </c>
      <c r="J165" s="62">
        <f t="shared" si="20"/>
        <v>0</v>
      </c>
      <c r="K165" s="74">
        <v>0</v>
      </c>
      <c r="L165" s="62">
        <f t="shared" si="17"/>
        <v>0</v>
      </c>
      <c r="M165" s="67">
        <f t="shared" si="18"/>
        <v>0</v>
      </c>
    </row>
    <row r="166" spans="1:13" s="13" customFormat="1" ht="31.5">
      <c r="A166" s="12" t="s">
        <v>206</v>
      </c>
      <c r="B166" s="29" t="s">
        <v>207</v>
      </c>
      <c r="C166" s="29" t="s">
        <v>88</v>
      </c>
      <c r="D166" s="26">
        <v>0</v>
      </c>
      <c r="E166" s="26">
        <v>0</v>
      </c>
      <c r="F166" s="62">
        <f t="shared" si="19"/>
        <v>0</v>
      </c>
      <c r="G166" s="74">
        <v>0</v>
      </c>
      <c r="H166" s="70">
        <v>0</v>
      </c>
      <c r="I166" s="70">
        <v>0</v>
      </c>
      <c r="J166" s="62">
        <f t="shared" si="20"/>
        <v>0</v>
      </c>
      <c r="K166" s="74">
        <v>0</v>
      </c>
      <c r="L166" s="62">
        <f t="shared" si="17"/>
        <v>0</v>
      </c>
      <c r="M166" s="67">
        <f t="shared" si="18"/>
        <v>0</v>
      </c>
    </row>
    <row r="167" spans="1:13" s="22" customFormat="1" ht="31.5">
      <c r="A167" s="20" t="s">
        <v>138</v>
      </c>
      <c r="B167" s="27" t="s">
        <v>139</v>
      </c>
      <c r="C167" s="27" t="s">
        <v>88</v>
      </c>
      <c r="D167" s="17">
        <f>SUM(D168:D169)</f>
        <v>181386.22</v>
      </c>
      <c r="E167" s="17">
        <f>SUM(E168:E169)</f>
        <v>182520.49</v>
      </c>
      <c r="F167" s="62">
        <f t="shared" si="19"/>
        <v>1134.2699999999895</v>
      </c>
      <c r="G167" s="74">
        <v>0</v>
      </c>
      <c r="H167" s="62">
        <f>SUM(H168:H169)</f>
        <v>0</v>
      </c>
      <c r="I167" s="62">
        <f>SUM(I168:I169)</f>
        <v>48877.4</v>
      </c>
      <c r="J167" s="62">
        <f t="shared" si="20"/>
        <v>48877.4</v>
      </c>
      <c r="K167" s="74">
        <v>0</v>
      </c>
      <c r="L167" s="62">
        <f t="shared" si="17"/>
        <v>181386.22</v>
      </c>
      <c r="M167" s="67">
        <f t="shared" si="18"/>
        <v>231397.88999999998</v>
      </c>
    </row>
    <row r="168" spans="1:13" s="13" customFormat="1" ht="31.5">
      <c r="A168" s="12" t="s">
        <v>215</v>
      </c>
      <c r="B168" s="29" t="s">
        <v>214</v>
      </c>
      <c r="C168" s="29" t="s">
        <v>88</v>
      </c>
      <c r="D168" s="26">
        <v>181386.22</v>
      </c>
      <c r="E168" s="26">
        <v>182520.49</v>
      </c>
      <c r="F168" s="62">
        <f t="shared" si="19"/>
        <v>1134.2699999999895</v>
      </c>
      <c r="G168" s="74">
        <v>0</v>
      </c>
      <c r="H168" s="70">
        <v>0</v>
      </c>
      <c r="I168" s="70">
        <v>0</v>
      </c>
      <c r="J168" s="62">
        <f t="shared" si="20"/>
        <v>0</v>
      </c>
      <c r="K168" s="74">
        <v>0</v>
      </c>
      <c r="L168" s="62">
        <f t="shared" si="17"/>
        <v>181386.22</v>
      </c>
      <c r="M168" s="67">
        <f t="shared" si="18"/>
        <v>182520.49</v>
      </c>
    </row>
    <row r="169" spans="1:13" s="13" customFormat="1" ht="31.5">
      <c r="A169" s="12" t="s">
        <v>140</v>
      </c>
      <c r="B169" s="31" t="s">
        <v>141</v>
      </c>
      <c r="C169" s="31" t="s">
        <v>88</v>
      </c>
      <c r="D169" s="26">
        <v>0</v>
      </c>
      <c r="E169" s="26">
        <v>0</v>
      </c>
      <c r="F169" s="62">
        <f t="shared" si="19"/>
        <v>0</v>
      </c>
      <c r="G169" s="74">
        <v>0</v>
      </c>
      <c r="H169" s="70">
        <v>0</v>
      </c>
      <c r="I169" s="70">
        <v>48877.4</v>
      </c>
      <c r="J169" s="62">
        <f t="shared" si="20"/>
        <v>48877.4</v>
      </c>
      <c r="K169" s="74">
        <v>0</v>
      </c>
      <c r="L169" s="62">
        <f t="shared" si="17"/>
        <v>0</v>
      </c>
      <c r="M169" s="67">
        <f t="shared" si="18"/>
        <v>48877.4</v>
      </c>
    </row>
    <row r="170" spans="1:13" s="22" customFormat="1" ht="22.5" customHeight="1">
      <c r="A170" s="20" t="s">
        <v>142</v>
      </c>
      <c r="B170" s="27" t="s">
        <v>143</v>
      </c>
      <c r="C170" s="27" t="s">
        <v>88</v>
      </c>
      <c r="D170" s="17">
        <v>0</v>
      </c>
      <c r="E170" s="17">
        <v>0</v>
      </c>
      <c r="F170" s="62">
        <f t="shared" si="19"/>
        <v>0</v>
      </c>
      <c r="G170" s="74">
        <v>0</v>
      </c>
      <c r="H170" s="62">
        <v>0</v>
      </c>
      <c r="I170" s="62">
        <v>0</v>
      </c>
      <c r="J170" s="62">
        <f t="shared" si="20"/>
        <v>0</v>
      </c>
      <c r="K170" s="74">
        <v>0</v>
      </c>
      <c r="L170" s="62">
        <f aca="true" t="shared" si="23" ref="L170:L180">D170+H170</f>
        <v>0</v>
      </c>
      <c r="M170" s="67">
        <f aca="true" t="shared" si="24" ref="M170:M180">E170+I170</f>
        <v>0</v>
      </c>
    </row>
    <row r="171" spans="1:13" s="22" customFormat="1" ht="31.5">
      <c r="A171" s="20" t="s">
        <v>144</v>
      </c>
      <c r="B171" s="27" t="s">
        <v>145</v>
      </c>
      <c r="C171" s="27" t="s">
        <v>88</v>
      </c>
      <c r="D171" s="17">
        <f>D104+D106+D112+D114+D118+D122+D125+D135+D164+D170+D163</f>
        <v>36205246.269999996</v>
      </c>
      <c r="E171" s="17">
        <f>E104+E106+E112+E114+E118+E122+E125+E135+E164+E170+E163</f>
        <v>56771028.56</v>
      </c>
      <c r="F171" s="17">
        <f>F104+F106+F112+F114+F118+F122+F125+F135+F164+F170+F163</f>
        <v>20565782.29</v>
      </c>
      <c r="G171" s="74">
        <f t="shared" si="22"/>
        <v>156.80332108952123</v>
      </c>
      <c r="H171" s="17">
        <f>H104+H106+H112+H114+H118+H122+H125+H135+H164+H170+H163</f>
        <v>7046294.199999999</v>
      </c>
      <c r="I171" s="17">
        <f>I104+I106+I112+I114+I118+I122+I125+I135+I164+I170+I163</f>
        <v>31318527.979999997</v>
      </c>
      <c r="J171" s="17">
        <f>J104+J106+J112+J114+J118+J122+J125+J135+J164+J170+J163</f>
        <v>24272233.78</v>
      </c>
      <c r="K171" s="74">
        <f t="shared" si="21"/>
        <v>444.4680720257182</v>
      </c>
      <c r="L171" s="17">
        <f>L104+L106+L112+L114+L118+L122+L125+L135+L164+L170+L163</f>
        <v>43251540.47</v>
      </c>
      <c r="M171" s="17">
        <f>M104+M106+M112+M114+M118+M122+M125+M135+M164+M170+M163</f>
        <v>88089556.54</v>
      </c>
    </row>
    <row r="172" spans="1:13" s="13" customFormat="1" ht="21.75" customHeight="1">
      <c r="A172" s="12" t="s">
        <v>208</v>
      </c>
      <c r="B172" s="29" t="s">
        <v>209</v>
      </c>
      <c r="C172" s="29" t="s">
        <v>88</v>
      </c>
      <c r="D172" s="26">
        <v>18552400</v>
      </c>
      <c r="E172" s="26">
        <v>24473700</v>
      </c>
      <c r="F172" s="62">
        <f t="shared" si="19"/>
        <v>5921300</v>
      </c>
      <c r="G172" s="74">
        <f t="shared" si="22"/>
        <v>131.91662534227376</v>
      </c>
      <c r="H172" s="70">
        <v>0</v>
      </c>
      <c r="I172" s="70">
        <v>0</v>
      </c>
      <c r="J172" s="62">
        <f t="shared" si="20"/>
        <v>0</v>
      </c>
      <c r="K172" s="74">
        <v>0</v>
      </c>
      <c r="L172" s="62">
        <f t="shared" si="23"/>
        <v>18552400</v>
      </c>
      <c r="M172" s="67">
        <f t="shared" si="24"/>
        <v>24473700</v>
      </c>
    </row>
    <row r="173" spans="1:13" s="13" customFormat="1" ht="55.5" customHeight="1">
      <c r="A173" s="12" t="s">
        <v>301</v>
      </c>
      <c r="B173" s="29" t="s">
        <v>300</v>
      </c>
      <c r="C173" s="29" t="s">
        <v>88</v>
      </c>
      <c r="D173" s="26">
        <v>0</v>
      </c>
      <c r="E173" s="26">
        <v>25000</v>
      </c>
      <c r="F173" s="62">
        <f t="shared" si="19"/>
        <v>25000</v>
      </c>
      <c r="G173" s="74">
        <v>0</v>
      </c>
      <c r="H173" s="70">
        <v>0</v>
      </c>
      <c r="I173" s="70">
        <v>0</v>
      </c>
      <c r="J173" s="62">
        <f t="shared" si="20"/>
        <v>0</v>
      </c>
      <c r="K173" s="74">
        <v>0</v>
      </c>
      <c r="L173" s="62">
        <f t="shared" si="23"/>
        <v>0</v>
      </c>
      <c r="M173" s="67">
        <f t="shared" si="24"/>
        <v>25000</v>
      </c>
    </row>
    <row r="174" spans="1:13" s="22" customFormat="1" ht="40.5" customHeight="1">
      <c r="A174" s="20" t="s">
        <v>146</v>
      </c>
      <c r="B174" s="27" t="s">
        <v>147</v>
      </c>
      <c r="C174" s="27" t="s">
        <v>88</v>
      </c>
      <c r="D174" s="17">
        <f>D171+D172+D173</f>
        <v>54757646.269999996</v>
      </c>
      <c r="E174" s="17">
        <f>E171+E172+E173</f>
        <v>81269728.56</v>
      </c>
      <c r="F174" s="62">
        <f t="shared" si="19"/>
        <v>26512082.290000007</v>
      </c>
      <c r="G174" s="74">
        <f t="shared" si="22"/>
        <v>148.41713275854437</v>
      </c>
      <c r="H174" s="62">
        <f>H171+H172+H173</f>
        <v>7046294.199999999</v>
      </c>
      <c r="I174" s="62">
        <f>I171+I172+I173</f>
        <v>31318527.979999997</v>
      </c>
      <c r="J174" s="62">
        <f t="shared" si="20"/>
        <v>24272233.779999997</v>
      </c>
      <c r="K174" s="74">
        <f t="shared" si="21"/>
        <v>444.4680720257182</v>
      </c>
      <c r="L174" s="62">
        <f t="shared" si="23"/>
        <v>61803940.47</v>
      </c>
      <c r="M174" s="67">
        <f t="shared" si="24"/>
        <v>112588256.53999999</v>
      </c>
    </row>
    <row r="175" spans="1:13" s="13" customFormat="1" ht="63">
      <c r="A175" s="12" t="s">
        <v>148</v>
      </c>
      <c r="B175" s="29" t="s">
        <v>149</v>
      </c>
      <c r="C175" s="29" t="s">
        <v>88</v>
      </c>
      <c r="D175" s="26">
        <f>D176</f>
        <v>4707900</v>
      </c>
      <c r="E175" s="26">
        <f>E176</f>
        <v>3636900</v>
      </c>
      <c r="F175" s="62">
        <f t="shared" si="19"/>
        <v>-1071000</v>
      </c>
      <c r="G175" s="74">
        <f t="shared" si="22"/>
        <v>77.25100363219269</v>
      </c>
      <c r="H175" s="70">
        <f>H176</f>
        <v>0</v>
      </c>
      <c r="I175" s="70">
        <f>I176</f>
        <v>0</v>
      </c>
      <c r="J175" s="62">
        <f t="shared" si="20"/>
        <v>0</v>
      </c>
      <c r="K175" s="74">
        <v>0</v>
      </c>
      <c r="L175" s="62">
        <f t="shared" si="23"/>
        <v>4707900</v>
      </c>
      <c r="M175" s="67">
        <f t="shared" si="24"/>
        <v>3636900</v>
      </c>
    </row>
    <row r="176" spans="1:13" s="13" customFormat="1" ht="47.25">
      <c r="A176" s="12" t="s">
        <v>80</v>
      </c>
      <c r="B176" s="29" t="s">
        <v>150</v>
      </c>
      <c r="C176" s="29" t="s">
        <v>88</v>
      </c>
      <c r="D176" s="26">
        <v>4707900</v>
      </c>
      <c r="E176" s="26">
        <v>3636900</v>
      </c>
      <c r="F176" s="62">
        <f t="shared" si="19"/>
        <v>-1071000</v>
      </c>
      <c r="G176" s="74">
        <f t="shared" si="22"/>
        <v>77.25100363219269</v>
      </c>
      <c r="H176" s="70">
        <v>0</v>
      </c>
      <c r="I176" s="70">
        <v>0</v>
      </c>
      <c r="J176" s="62">
        <f t="shared" si="20"/>
        <v>0</v>
      </c>
      <c r="K176" s="74">
        <v>0</v>
      </c>
      <c r="L176" s="62">
        <f t="shared" si="23"/>
        <v>4707900</v>
      </c>
      <c r="M176" s="67">
        <f t="shared" si="24"/>
        <v>3636900</v>
      </c>
    </row>
    <row r="177" spans="1:13" s="13" customFormat="1" ht="47.25">
      <c r="A177" s="12" t="s">
        <v>302</v>
      </c>
      <c r="B177" s="29" t="s">
        <v>151</v>
      </c>
      <c r="C177" s="29" t="s">
        <v>88</v>
      </c>
      <c r="D177" s="26">
        <f>D178+D179</f>
        <v>895600</v>
      </c>
      <c r="E177" s="26">
        <f>E178+E179</f>
        <v>5851411.18</v>
      </c>
      <c r="F177" s="62">
        <f t="shared" si="19"/>
        <v>4955811.18</v>
      </c>
      <c r="G177" s="74">
        <f t="shared" si="22"/>
        <v>653.3509580169718</v>
      </c>
      <c r="H177" s="70">
        <f>H178+H179</f>
        <v>0</v>
      </c>
      <c r="I177" s="70">
        <f>I178+I179</f>
        <v>0</v>
      </c>
      <c r="J177" s="62">
        <f t="shared" si="20"/>
        <v>0</v>
      </c>
      <c r="K177" s="74">
        <v>0</v>
      </c>
      <c r="L177" s="62">
        <f t="shared" si="23"/>
        <v>895600</v>
      </c>
      <c r="M177" s="67">
        <f t="shared" si="24"/>
        <v>5851411.18</v>
      </c>
    </row>
    <row r="178" spans="1:13" s="13" customFormat="1" ht="78.75">
      <c r="A178" s="12" t="s">
        <v>81</v>
      </c>
      <c r="B178" s="29" t="s">
        <v>218</v>
      </c>
      <c r="C178" s="29" t="s">
        <v>88</v>
      </c>
      <c r="D178" s="26">
        <v>0</v>
      </c>
      <c r="E178" s="26">
        <v>3500000</v>
      </c>
      <c r="F178" s="62">
        <f t="shared" si="19"/>
        <v>3500000</v>
      </c>
      <c r="G178" s="74">
        <v>0</v>
      </c>
      <c r="H178" s="70">
        <v>0</v>
      </c>
      <c r="I178" s="70">
        <v>0</v>
      </c>
      <c r="J178" s="62">
        <f t="shared" si="20"/>
        <v>0</v>
      </c>
      <c r="K178" s="74">
        <v>0</v>
      </c>
      <c r="L178" s="62">
        <f t="shared" si="23"/>
        <v>0</v>
      </c>
      <c r="M178" s="67">
        <f t="shared" si="24"/>
        <v>3500000</v>
      </c>
    </row>
    <row r="179" spans="1:13" s="13" customFormat="1" ht="21" customHeight="1">
      <c r="A179" s="12" t="s">
        <v>82</v>
      </c>
      <c r="B179" s="29" t="s">
        <v>152</v>
      </c>
      <c r="C179" s="29" t="s">
        <v>88</v>
      </c>
      <c r="D179" s="60">
        <v>895600</v>
      </c>
      <c r="E179" s="60">
        <v>2351411.18</v>
      </c>
      <c r="F179" s="62">
        <f t="shared" si="19"/>
        <v>1455811.1800000002</v>
      </c>
      <c r="G179" s="74">
        <f t="shared" si="22"/>
        <v>262.55149397052253</v>
      </c>
      <c r="H179" s="70">
        <v>0</v>
      </c>
      <c r="I179" s="70">
        <v>0</v>
      </c>
      <c r="J179" s="62">
        <f t="shared" si="20"/>
        <v>0</v>
      </c>
      <c r="K179" s="74">
        <v>0</v>
      </c>
      <c r="L179" s="62">
        <f t="shared" si="23"/>
        <v>895600</v>
      </c>
      <c r="M179" s="67">
        <f t="shared" si="24"/>
        <v>2351411.18</v>
      </c>
    </row>
    <row r="180" spans="1:13" s="22" customFormat="1" ht="27" customHeight="1">
      <c r="A180" s="20" t="s">
        <v>84</v>
      </c>
      <c r="B180" s="27" t="s">
        <v>153</v>
      </c>
      <c r="C180" s="27" t="s">
        <v>88</v>
      </c>
      <c r="D180" s="28">
        <f>D174+D175+D177</f>
        <v>60361146.269999996</v>
      </c>
      <c r="E180" s="28">
        <f>E174+E175+E177</f>
        <v>90758039.74000001</v>
      </c>
      <c r="F180" s="62">
        <f t="shared" si="19"/>
        <v>30396893.470000014</v>
      </c>
      <c r="G180" s="74">
        <f t="shared" si="22"/>
        <v>150.35837678435132</v>
      </c>
      <c r="H180" s="71">
        <f>H174+H175+H177</f>
        <v>7046294.199999999</v>
      </c>
      <c r="I180" s="71">
        <f>I174+I175+I177</f>
        <v>31318527.979999997</v>
      </c>
      <c r="J180" s="62">
        <f t="shared" si="20"/>
        <v>24272233.779999997</v>
      </c>
      <c r="K180" s="74">
        <f t="shared" si="21"/>
        <v>444.4680720257182</v>
      </c>
      <c r="L180" s="62">
        <f t="shared" si="23"/>
        <v>67407440.47</v>
      </c>
      <c r="M180" s="67">
        <f t="shared" si="24"/>
        <v>122076567.72</v>
      </c>
    </row>
    <row r="181" spans="1:13" ht="15.75">
      <c r="A181" s="9" t="s">
        <v>3</v>
      </c>
      <c r="B181" s="8"/>
      <c r="C181" s="8"/>
      <c r="D181" s="10"/>
      <c r="E181" s="35"/>
      <c r="F181" s="62"/>
      <c r="G181" s="74"/>
      <c r="H181" s="36"/>
      <c r="I181" s="36"/>
      <c r="J181" s="62"/>
      <c r="K181" s="74"/>
      <c r="L181" s="36"/>
      <c r="M181" s="68"/>
    </row>
    <row r="182" spans="1:13" s="33" customFormat="1" ht="21.75" customHeight="1">
      <c r="A182" s="41" t="s">
        <v>136</v>
      </c>
      <c r="B182" s="27" t="s">
        <v>137</v>
      </c>
      <c r="C182" s="42" t="s">
        <v>88</v>
      </c>
      <c r="D182" s="43">
        <f aca="true" t="shared" si="25" ref="D182:I183">D183</f>
        <v>200000</v>
      </c>
      <c r="E182" s="43">
        <f t="shared" si="25"/>
        <v>400000</v>
      </c>
      <c r="F182" s="62">
        <f t="shared" si="19"/>
        <v>200000</v>
      </c>
      <c r="G182" s="74">
        <f t="shared" si="22"/>
        <v>200</v>
      </c>
      <c r="H182" s="72">
        <f t="shared" si="25"/>
        <v>3000</v>
      </c>
      <c r="I182" s="72">
        <f t="shared" si="25"/>
        <v>0</v>
      </c>
      <c r="J182" s="62">
        <f t="shared" si="20"/>
        <v>-3000</v>
      </c>
      <c r="K182" s="74">
        <f t="shared" si="21"/>
        <v>0</v>
      </c>
      <c r="L182" s="62">
        <f aca="true" t="shared" si="26" ref="L182:M187">D182+H182</f>
        <v>203000</v>
      </c>
      <c r="M182" s="67">
        <f t="shared" si="26"/>
        <v>400000</v>
      </c>
    </row>
    <row r="183" spans="1:13" s="34" customFormat="1" ht="21.75" customHeight="1">
      <c r="A183" s="41" t="s">
        <v>154</v>
      </c>
      <c r="B183" s="27" t="s">
        <v>155</v>
      </c>
      <c r="C183" s="42" t="s">
        <v>88</v>
      </c>
      <c r="D183" s="43">
        <f>D184</f>
        <v>200000</v>
      </c>
      <c r="E183" s="43">
        <f>E184</f>
        <v>400000</v>
      </c>
      <c r="F183" s="62">
        <f t="shared" si="19"/>
        <v>200000</v>
      </c>
      <c r="G183" s="74">
        <f t="shared" si="22"/>
        <v>200</v>
      </c>
      <c r="H183" s="72">
        <f t="shared" si="25"/>
        <v>3000</v>
      </c>
      <c r="I183" s="72">
        <f t="shared" si="25"/>
        <v>0</v>
      </c>
      <c r="J183" s="62">
        <f t="shared" si="20"/>
        <v>-3000</v>
      </c>
      <c r="K183" s="74">
        <f t="shared" si="21"/>
        <v>0</v>
      </c>
      <c r="L183" s="62">
        <f t="shared" si="26"/>
        <v>203000</v>
      </c>
      <c r="M183" s="67">
        <f t="shared" si="26"/>
        <v>400000</v>
      </c>
    </row>
    <row r="184" spans="1:13" s="13" customFormat="1" ht="38.25" customHeight="1">
      <c r="A184" s="44" t="s">
        <v>157</v>
      </c>
      <c r="B184" s="29" t="s">
        <v>158</v>
      </c>
      <c r="C184" s="45" t="s">
        <v>88</v>
      </c>
      <c r="D184" s="46">
        <f>D185+D186</f>
        <v>200000</v>
      </c>
      <c r="E184" s="46">
        <f>E185+E186</f>
        <v>400000</v>
      </c>
      <c r="F184" s="62">
        <f t="shared" si="19"/>
        <v>200000</v>
      </c>
      <c r="G184" s="74">
        <f t="shared" si="22"/>
        <v>200</v>
      </c>
      <c r="H184" s="47">
        <f>H185+H186</f>
        <v>3000</v>
      </c>
      <c r="I184" s="47">
        <f>I185+I186</f>
        <v>0</v>
      </c>
      <c r="J184" s="62">
        <f t="shared" si="20"/>
        <v>-3000</v>
      </c>
      <c r="K184" s="74">
        <f t="shared" si="21"/>
        <v>0</v>
      </c>
      <c r="L184" s="62">
        <f t="shared" si="26"/>
        <v>203000</v>
      </c>
      <c r="M184" s="67">
        <f t="shared" si="26"/>
        <v>400000</v>
      </c>
    </row>
    <row r="185" spans="1:13" s="13" customFormat="1" ht="24" customHeight="1">
      <c r="A185" s="44" t="s">
        <v>156</v>
      </c>
      <c r="B185" s="29" t="s">
        <v>159</v>
      </c>
      <c r="C185" s="45" t="s">
        <v>88</v>
      </c>
      <c r="D185" s="47">
        <v>200000</v>
      </c>
      <c r="E185" s="64">
        <v>400000</v>
      </c>
      <c r="F185" s="62">
        <f t="shared" si="19"/>
        <v>200000</v>
      </c>
      <c r="G185" s="74">
        <f t="shared" si="22"/>
        <v>200</v>
      </c>
      <c r="H185" s="30">
        <v>0</v>
      </c>
      <c r="I185" s="30">
        <v>0</v>
      </c>
      <c r="J185" s="62">
        <f t="shared" si="20"/>
        <v>0</v>
      </c>
      <c r="K185" s="74">
        <v>0</v>
      </c>
      <c r="L185" s="62">
        <f t="shared" si="26"/>
        <v>200000</v>
      </c>
      <c r="M185" s="67">
        <f t="shared" si="26"/>
        <v>400000</v>
      </c>
    </row>
    <row r="186" spans="1:13" s="13" customFormat="1" ht="24" customHeight="1">
      <c r="A186" s="44" t="s">
        <v>323</v>
      </c>
      <c r="B186" s="29" t="s">
        <v>324</v>
      </c>
      <c r="C186" s="45" t="s">
        <v>88</v>
      </c>
      <c r="D186" s="57"/>
      <c r="E186" s="57"/>
      <c r="F186" s="62">
        <f t="shared" si="19"/>
        <v>0</v>
      </c>
      <c r="G186" s="74" t="e">
        <f t="shared" si="22"/>
        <v>#DIV/0!</v>
      </c>
      <c r="H186" s="30">
        <v>3000</v>
      </c>
      <c r="I186" s="30">
        <v>0</v>
      </c>
      <c r="J186" s="62">
        <f t="shared" si="20"/>
        <v>-3000</v>
      </c>
      <c r="K186" s="74">
        <f t="shared" si="21"/>
        <v>0</v>
      </c>
      <c r="L186" s="62">
        <f t="shared" si="26"/>
        <v>3000</v>
      </c>
      <c r="M186" s="67">
        <f t="shared" si="26"/>
        <v>0</v>
      </c>
    </row>
    <row r="187" spans="1:13" s="14" customFormat="1" ht="21.75" customHeight="1">
      <c r="A187" s="41" t="s">
        <v>84</v>
      </c>
      <c r="B187" s="27" t="s">
        <v>145</v>
      </c>
      <c r="C187" s="42" t="s">
        <v>88</v>
      </c>
      <c r="D187" s="43">
        <f>D182</f>
        <v>200000</v>
      </c>
      <c r="E187" s="43">
        <f>E182</f>
        <v>400000</v>
      </c>
      <c r="F187" s="62">
        <f t="shared" si="19"/>
        <v>200000</v>
      </c>
      <c r="G187" s="74">
        <f t="shared" si="22"/>
        <v>200</v>
      </c>
      <c r="H187" s="72">
        <f>H182</f>
        <v>3000</v>
      </c>
      <c r="I187" s="72">
        <f>I182</f>
        <v>0</v>
      </c>
      <c r="J187" s="62">
        <f t="shared" si="20"/>
        <v>-3000</v>
      </c>
      <c r="K187" s="74">
        <f t="shared" si="21"/>
        <v>0</v>
      </c>
      <c r="L187" s="62">
        <f t="shared" si="26"/>
        <v>203000</v>
      </c>
      <c r="M187" s="69">
        <f t="shared" si="26"/>
        <v>400000</v>
      </c>
    </row>
    <row r="188" spans="1:13" ht="15.75">
      <c r="A188" s="49"/>
      <c r="B188" s="50"/>
      <c r="C188" s="50"/>
      <c r="D188" s="51"/>
      <c r="E188" s="51"/>
      <c r="F188" s="51"/>
      <c r="G188" s="51"/>
      <c r="H188" s="51"/>
      <c r="I188" s="51"/>
      <c r="J188" s="51"/>
      <c r="K188" s="51"/>
      <c r="L188" s="51"/>
      <c r="M188" s="52"/>
    </row>
    <row r="189" spans="1:13" ht="15.75">
      <c r="A189" s="49"/>
      <c r="B189" s="50"/>
      <c r="C189" s="50"/>
      <c r="D189" s="51"/>
      <c r="E189" s="51"/>
      <c r="F189" s="51"/>
      <c r="G189" s="51"/>
      <c r="H189" s="51"/>
      <c r="I189" s="51"/>
      <c r="J189" s="51"/>
      <c r="K189" s="51"/>
      <c r="L189" s="51"/>
      <c r="M189" s="52"/>
    </row>
    <row r="190" spans="1:13" ht="15.75">
      <c r="A190" s="49"/>
      <c r="B190" s="50"/>
      <c r="C190" s="50"/>
      <c r="D190" s="51"/>
      <c r="E190" s="51"/>
      <c r="F190" s="51"/>
      <c r="G190" s="51"/>
      <c r="H190" s="51"/>
      <c r="I190" s="51"/>
      <c r="J190" s="51"/>
      <c r="K190" s="51"/>
      <c r="L190" s="51"/>
      <c r="M190" s="52"/>
    </row>
    <row r="191" spans="1:13" ht="15.75">
      <c r="A191" s="49"/>
      <c r="B191" s="50"/>
      <c r="C191" s="50"/>
      <c r="D191" s="51"/>
      <c r="E191" s="51"/>
      <c r="F191" s="51"/>
      <c r="G191" s="51"/>
      <c r="H191" s="51"/>
      <c r="I191" s="51"/>
      <c r="J191" s="51"/>
      <c r="K191" s="51"/>
      <c r="L191" s="51"/>
      <c r="M191" s="52"/>
    </row>
    <row r="192" spans="1:13" ht="15.75">
      <c r="A192" s="49"/>
      <c r="B192" s="50"/>
      <c r="C192" s="50"/>
      <c r="D192" s="51"/>
      <c r="E192" s="51"/>
      <c r="F192" s="51"/>
      <c r="G192" s="51"/>
      <c r="H192" s="51"/>
      <c r="I192" s="51"/>
      <c r="J192" s="51"/>
      <c r="K192" s="51"/>
      <c r="L192" s="51"/>
      <c r="M192" s="52"/>
    </row>
    <row r="193" spans="1:13" ht="15.75">
      <c r="A193" s="49"/>
      <c r="B193" s="50"/>
      <c r="C193" s="50"/>
      <c r="D193" s="51"/>
      <c r="E193" s="51"/>
      <c r="F193" s="51"/>
      <c r="G193" s="51"/>
      <c r="H193" s="51"/>
      <c r="I193" s="51"/>
      <c r="J193" s="51"/>
      <c r="K193" s="51"/>
      <c r="L193" s="51"/>
      <c r="M193" s="52"/>
    </row>
    <row r="194" spans="1:13" ht="15.75">
      <c r="A194" s="49"/>
      <c r="B194" s="50"/>
      <c r="C194" s="50"/>
      <c r="D194" s="51"/>
      <c r="E194" s="51"/>
      <c r="F194" s="51"/>
      <c r="G194" s="51"/>
      <c r="H194" s="51"/>
      <c r="I194" s="51"/>
      <c r="J194" s="51"/>
      <c r="K194" s="51"/>
      <c r="L194" s="51"/>
      <c r="M194" s="52"/>
    </row>
    <row r="195" spans="1:13" ht="15.75">
      <c r="A195" s="49"/>
      <c r="B195" s="50"/>
      <c r="C195" s="50"/>
      <c r="D195" s="51"/>
      <c r="E195" s="51"/>
      <c r="F195" s="51"/>
      <c r="G195" s="51"/>
      <c r="H195" s="51"/>
      <c r="I195" s="51"/>
      <c r="J195" s="51"/>
      <c r="K195" s="51"/>
      <c r="L195" s="51"/>
      <c r="M195" s="52"/>
    </row>
    <row r="196" spans="1:13" ht="15.75">
      <c r="A196" s="49"/>
      <c r="B196" s="50"/>
      <c r="C196" s="50"/>
      <c r="D196" s="51"/>
      <c r="E196" s="51"/>
      <c r="F196" s="51"/>
      <c r="G196" s="51"/>
      <c r="H196" s="51"/>
      <c r="I196" s="51"/>
      <c r="J196" s="51"/>
      <c r="K196" s="51"/>
      <c r="L196" s="51"/>
      <c r="M196" s="52"/>
    </row>
    <row r="197" spans="1:13" ht="15.75">
      <c r="A197" s="49"/>
      <c r="B197" s="50"/>
      <c r="C197" s="50"/>
      <c r="D197" s="51"/>
      <c r="E197" s="51"/>
      <c r="F197" s="51"/>
      <c r="G197" s="51"/>
      <c r="H197" s="51"/>
      <c r="I197" s="51"/>
      <c r="J197" s="51"/>
      <c r="K197" s="51"/>
      <c r="L197" s="51"/>
      <c r="M197" s="52"/>
    </row>
    <row r="198" spans="1:13" ht="15.75">
      <c r="A198" s="49"/>
      <c r="B198" s="50"/>
      <c r="C198" s="50"/>
      <c r="D198" s="51"/>
      <c r="E198" s="51"/>
      <c r="F198" s="51"/>
      <c r="G198" s="51"/>
      <c r="H198" s="51"/>
      <c r="I198" s="51"/>
      <c r="J198" s="51"/>
      <c r="K198" s="51"/>
      <c r="L198" s="51"/>
      <c r="M198" s="52"/>
    </row>
    <row r="199" spans="1:13" ht="15.75">
      <c r="A199" s="49"/>
      <c r="B199" s="50"/>
      <c r="C199" s="50"/>
      <c r="D199" s="51"/>
      <c r="E199" s="51"/>
      <c r="F199" s="51"/>
      <c r="G199" s="51"/>
      <c r="H199" s="51"/>
      <c r="I199" s="51"/>
      <c r="J199" s="51"/>
      <c r="K199" s="51"/>
      <c r="L199" s="51"/>
      <c r="M199" s="52"/>
    </row>
    <row r="200" spans="1:13" ht="15.75">
      <c r="A200" s="49"/>
      <c r="B200" s="50"/>
      <c r="C200" s="50"/>
      <c r="D200" s="51"/>
      <c r="E200" s="51"/>
      <c r="F200" s="51"/>
      <c r="G200" s="51"/>
      <c r="H200" s="51"/>
      <c r="I200" s="51"/>
      <c r="J200" s="51"/>
      <c r="K200" s="51"/>
      <c r="L200" s="51"/>
      <c r="M200" s="52"/>
    </row>
    <row r="201" spans="1:13" ht="15.75">
      <c r="A201" s="49"/>
      <c r="B201" s="50"/>
      <c r="C201" s="50"/>
      <c r="D201" s="51"/>
      <c r="E201" s="51"/>
      <c r="F201" s="51"/>
      <c r="G201" s="51"/>
      <c r="H201" s="51"/>
      <c r="I201" s="51"/>
      <c r="J201" s="51"/>
      <c r="K201" s="51"/>
      <c r="L201" s="51"/>
      <c r="M201" s="52"/>
    </row>
    <row r="202" spans="1:13" ht="15.75">
      <c r="A202" s="49"/>
      <c r="B202" s="50"/>
      <c r="C202" s="50"/>
      <c r="D202" s="51"/>
      <c r="E202" s="51"/>
      <c r="F202" s="51"/>
      <c r="G202" s="51"/>
      <c r="H202" s="51"/>
      <c r="I202" s="51"/>
      <c r="J202" s="51"/>
      <c r="K202" s="51"/>
      <c r="L202" s="51"/>
      <c r="M202" s="52"/>
    </row>
    <row r="203" spans="1:13" ht="15.75">
      <c r="A203" s="49"/>
      <c r="B203" s="50"/>
      <c r="C203" s="50"/>
      <c r="D203" s="51"/>
      <c r="E203" s="51"/>
      <c r="F203" s="51"/>
      <c r="G203" s="51"/>
      <c r="H203" s="51"/>
      <c r="I203" s="51"/>
      <c r="J203" s="51"/>
      <c r="K203" s="51"/>
      <c r="L203" s="51"/>
      <c r="M203" s="52"/>
    </row>
    <row r="204" spans="1:13" ht="15.75">
      <c r="A204" s="49"/>
      <c r="B204" s="50"/>
      <c r="C204" s="50"/>
      <c r="D204" s="51"/>
      <c r="E204" s="51"/>
      <c r="F204" s="51"/>
      <c r="G204" s="51"/>
      <c r="H204" s="51"/>
      <c r="I204" s="51"/>
      <c r="J204" s="51"/>
      <c r="K204" s="51"/>
      <c r="L204" s="51"/>
      <c r="M204" s="52"/>
    </row>
    <row r="205" spans="1:13" ht="15.75">
      <c r="A205" s="49"/>
      <c r="B205" s="50"/>
      <c r="C205" s="50"/>
      <c r="D205" s="51"/>
      <c r="E205" s="51"/>
      <c r="F205" s="51"/>
      <c r="G205" s="51"/>
      <c r="H205" s="51"/>
      <c r="I205" s="51"/>
      <c r="J205" s="51"/>
      <c r="K205" s="51"/>
      <c r="L205" s="51"/>
      <c r="M205" s="52"/>
    </row>
    <row r="206" spans="1:13" ht="15.75">
      <c r="A206" s="49"/>
      <c r="B206" s="50"/>
      <c r="C206" s="50"/>
      <c r="D206" s="51"/>
      <c r="E206" s="51"/>
      <c r="F206" s="51"/>
      <c r="G206" s="51"/>
      <c r="H206" s="51"/>
      <c r="I206" s="51"/>
      <c r="J206" s="51"/>
      <c r="K206" s="51"/>
      <c r="L206" s="51"/>
      <c r="M206" s="52"/>
    </row>
    <row r="207" spans="1:13" ht="15.75">
      <c r="A207" s="49"/>
      <c r="B207" s="50"/>
      <c r="C207" s="50"/>
      <c r="D207" s="51"/>
      <c r="E207" s="51"/>
      <c r="F207" s="51"/>
      <c r="G207" s="51"/>
      <c r="H207" s="51"/>
      <c r="I207" s="51"/>
      <c r="J207" s="51"/>
      <c r="K207" s="51"/>
      <c r="L207" s="51"/>
      <c r="M207" s="52"/>
    </row>
    <row r="208" spans="1:13" ht="15.75">
      <c r="A208" s="49"/>
      <c r="B208" s="50"/>
      <c r="C208" s="50"/>
      <c r="D208" s="51"/>
      <c r="E208" s="51"/>
      <c r="F208" s="51"/>
      <c r="G208" s="51"/>
      <c r="H208" s="51"/>
      <c r="I208" s="51"/>
      <c r="J208" s="51"/>
      <c r="K208" s="51"/>
      <c r="L208" s="51"/>
      <c r="M208" s="52"/>
    </row>
    <row r="209" spans="1:13" ht="15.75">
      <c r="A209" s="49"/>
      <c r="B209" s="50"/>
      <c r="C209" s="50"/>
      <c r="D209" s="51"/>
      <c r="E209" s="51"/>
      <c r="F209" s="51"/>
      <c r="G209" s="51"/>
      <c r="H209" s="51"/>
      <c r="I209" s="51"/>
      <c r="J209" s="51"/>
      <c r="K209" s="51"/>
      <c r="L209" s="51"/>
      <c r="M209" s="52"/>
    </row>
    <row r="210" spans="1:13" ht="15.75">
      <c r="A210" s="49"/>
      <c r="B210" s="50"/>
      <c r="C210" s="50"/>
      <c r="D210" s="51"/>
      <c r="E210" s="51"/>
      <c r="F210" s="51"/>
      <c r="G210" s="51"/>
      <c r="H210" s="51"/>
      <c r="I210" s="51"/>
      <c r="J210" s="51"/>
      <c r="K210" s="51"/>
      <c r="L210" s="51"/>
      <c r="M210" s="52"/>
    </row>
    <row r="211" spans="1:13" ht="15.75">
      <c r="A211" s="49"/>
      <c r="B211" s="50"/>
      <c r="C211" s="50"/>
      <c r="D211" s="51"/>
      <c r="E211" s="51"/>
      <c r="F211" s="51"/>
      <c r="G211" s="51"/>
      <c r="H211" s="51"/>
      <c r="I211" s="51"/>
      <c r="J211" s="51"/>
      <c r="K211" s="51"/>
      <c r="L211" s="51"/>
      <c r="M211" s="52"/>
    </row>
    <row r="212" spans="1:13" ht="15.75">
      <c r="A212" s="49"/>
      <c r="B212" s="50"/>
      <c r="C212" s="50"/>
      <c r="D212" s="51"/>
      <c r="E212" s="51"/>
      <c r="F212" s="51"/>
      <c r="G212" s="51"/>
      <c r="H212" s="51"/>
      <c r="I212" s="51"/>
      <c r="J212" s="51"/>
      <c r="K212" s="51"/>
      <c r="L212" s="51"/>
      <c r="M212" s="52"/>
    </row>
    <row r="213" spans="1:13" ht="15.75">
      <c r="A213" s="49"/>
      <c r="B213" s="50"/>
      <c r="C213" s="50"/>
      <c r="D213" s="51"/>
      <c r="E213" s="51"/>
      <c r="F213" s="51"/>
      <c r="G213" s="51"/>
      <c r="H213" s="51"/>
      <c r="I213" s="51"/>
      <c r="J213" s="51"/>
      <c r="K213" s="51"/>
      <c r="L213" s="51"/>
      <c r="M213" s="52"/>
    </row>
    <row r="214" spans="1:13" ht="15.75">
      <c r="A214" s="49"/>
      <c r="B214" s="50"/>
      <c r="C214" s="50"/>
      <c r="D214" s="51"/>
      <c r="E214" s="51"/>
      <c r="F214" s="51"/>
      <c r="G214" s="51"/>
      <c r="H214" s="51"/>
      <c r="I214" s="51"/>
      <c r="J214" s="51"/>
      <c r="K214" s="51"/>
      <c r="L214" s="51"/>
      <c r="M214" s="52"/>
    </row>
    <row r="215" spans="1:13" ht="15.75">
      <c r="A215" s="49"/>
      <c r="B215" s="50"/>
      <c r="C215" s="50"/>
      <c r="D215" s="51"/>
      <c r="E215" s="51"/>
      <c r="F215" s="51"/>
      <c r="G215" s="51"/>
      <c r="H215" s="51"/>
      <c r="I215" s="51"/>
      <c r="J215" s="51"/>
      <c r="K215" s="51"/>
      <c r="L215" s="51"/>
      <c r="M215" s="52"/>
    </row>
    <row r="216" spans="1:13" ht="15.75">
      <c r="A216" s="49"/>
      <c r="B216" s="50"/>
      <c r="C216" s="50"/>
      <c r="D216" s="51"/>
      <c r="E216" s="51"/>
      <c r="F216" s="51"/>
      <c r="G216" s="51"/>
      <c r="H216" s="51"/>
      <c r="I216" s="51"/>
      <c r="J216" s="51"/>
      <c r="K216" s="51"/>
      <c r="L216" s="51"/>
      <c r="M216" s="52"/>
    </row>
    <row r="217" spans="1:13" ht="15.75">
      <c r="A217" s="49"/>
      <c r="B217" s="50"/>
      <c r="C217" s="50"/>
      <c r="D217" s="51"/>
      <c r="E217" s="51"/>
      <c r="F217" s="51"/>
      <c r="G217" s="51"/>
      <c r="H217" s="51"/>
      <c r="I217" s="51"/>
      <c r="J217" s="51"/>
      <c r="K217" s="51"/>
      <c r="L217" s="51"/>
      <c r="M217" s="52"/>
    </row>
    <row r="218" spans="1:13" ht="15.75">
      <c r="A218" s="49"/>
      <c r="B218" s="50"/>
      <c r="C218" s="50"/>
      <c r="D218" s="51"/>
      <c r="E218" s="51"/>
      <c r="F218" s="51"/>
      <c r="G218" s="51"/>
      <c r="H218" s="51"/>
      <c r="I218" s="51"/>
      <c r="J218" s="51"/>
      <c r="K218" s="51"/>
      <c r="L218" s="51"/>
      <c r="M218" s="52"/>
    </row>
    <row r="219" spans="1:13" ht="15.75">
      <c r="A219" s="49"/>
      <c r="B219" s="50"/>
      <c r="C219" s="50"/>
      <c r="D219" s="51"/>
      <c r="E219" s="51"/>
      <c r="F219" s="51"/>
      <c r="G219" s="51"/>
      <c r="H219" s="51"/>
      <c r="I219" s="51"/>
      <c r="J219" s="51"/>
      <c r="K219" s="51"/>
      <c r="L219" s="51"/>
      <c r="M219" s="52"/>
    </row>
    <row r="220" spans="1:13" ht="15.75">
      <c r="A220" s="49"/>
      <c r="B220" s="50"/>
      <c r="C220" s="50"/>
      <c r="D220" s="51"/>
      <c r="E220" s="51"/>
      <c r="F220" s="51"/>
      <c r="G220" s="51"/>
      <c r="H220" s="51"/>
      <c r="I220" s="51"/>
      <c r="J220" s="51"/>
      <c r="K220" s="51"/>
      <c r="L220" s="51"/>
      <c r="M220" s="52"/>
    </row>
    <row r="221" spans="1:13" ht="15.75">
      <c r="A221" s="49"/>
      <c r="B221" s="50"/>
      <c r="C221" s="50"/>
      <c r="D221" s="51"/>
      <c r="E221" s="51"/>
      <c r="F221" s="51"/>
      <c r="G221" s="51"/>
      <c r="H221" s="51"/>
      <c r="I221" s="51"/>
      <c r="J221" s="51"/>
      <c r="K221" s="51"/>
      <c r="L221" s="51"/>
      <c r="M221" s="52"/>
    </row>
    <row r="222" spans="1:13" ht="15.75">
      <c r="A222" s="49"/>
      <c r="B222" s="50"/>
      <c r="C222" s="50"/>
      <c r="D222" s="51"/>
      <c r="E222" s="51"/>
      <c r="F222" s="51"/>
      <c r="G222" s="51"/>
      <c r="H222" s="51"/>
      <c r="I222" s="51"/>
      <c r="J222" s="51"/>
      <c r="K222" s="51"/>
      <c r="L222" s="51"/>
      <c r="M222" s="52"/>
    </row>
    <row r="223" spans="1:13" ht="15.75">
      <c r="A223" s="49"/>
      <c r="B223" s="50"/>
      <c r="C223" s="50"/>
      <c r="D223" s="51"/>
      <c r="E223" s="51"/>
      <c r="F223" s="51"/>
      <c r="G223" s="51"/>
      <c r="H223" s="51"/>
      <c r="I223" s="51"/>
      <c r="J223" s="51"/>
      <c r="K223" s="51"/>
      <c r="L223" s="51"/>
      <c r="M223" s="52"/>
    </row>
    <row r="224" spans="1:13" ht="15.75">
      <c r="A224" s="49"/>
      <c r="B224" s="50"/>
      <c r="C224" s="50"/>
      <c r="D224" s="51"/>
      <c r="E224" s="51"/>
      <c r="F224" s="51"/>
      <c r="G224" s="51"/>
      <c r="H224" s="51"/>
      <c r="I224" s="51"/>
      <c r="J224" s="51"/>
      <c r="K224" s="51"/>
      <c r="L224" s="51"/>
      <c r="M224" s="52"/>
    </row>
    <row r="225" spans="1:13" ht="15.75">
      <c r="A225" s="49"/>
      <c r="B225" s="50"/>
      <c r="C225" s="50"/>
      <c r="D225" s="51"/>
      <c r="E225" s="51"/>
      <c r="F225" s="51"/>
      <c r="G225" s="51"/>
      <c r="H225" s="51"/>
      <c r="I225" s="51"/>
      <c r="J225" s="51"/>
      <c r="K225" s="51"/>
      <c r="L225" s="51"/>
      <c r="M225" s="52"/>
    </row>
    <row r="226" spans="1:13" ht="15.75">
      <c r="A226" s="49"/>
      <c r="B226" s="50"/>
      <c r="C226" s="50"/>
      <c r="D226" s="51"/>
      <c r="E226" s="51"/>
      <c r="F226" s="51"/>
      <c r="G226" s="51"/>
      <c r="H226" s="51"/>
      <c r="I226" s="51"/>
      <c r="J226" s="51"/>
      <c r="K226" s="51"/>
      <c r="L226" s="51"/>
      <c r="M226" s="52"/>
    </row>
    <row r="227" spans="1:13" ht="15.75">
      <c r="A227" s="49"/>
      <c r="B227" s="50"/>
      <c r="C227" s="50"/>
      <c r="D227" s="51"/>
      <c r="E227" s="51"/>
      <c r="F227" s="51"/>
      <c r="G227" s="51"/>
      <c r="H227" s="51"/>
      <c r="I227" s="51"/>
      <c r="J227" s="51"/>
      <c r="K227" s="51"/>
      <c r="L227" s="51"/>
      <c r="M227" s="52"/>
    </row>
    <row r="228" spans="1:13" ht="15.75">
      <c r="A228" s="49"/>
      <c r="B228" s="50"/>
      <c r="C228" s="50"/>
      <c r="D228" s="51"/>
      <c r="E228" s="51"/>
      <c r="F228" s="51"/>
      <c r="G228" s="51"/>
      <c r="H228" s="51"/>
      <c r="I228" s="51"/>
      <c r="J228" s="51"/>
      <c r="K228" s="51"/>
      <c r="L228" s="51"/>
      <c r="M228" s="52"/>
    </row>
    <row r="229" spans="1:13" ht="15.75">
      <c r="A229" s="49"/>
      <c r="B229" s="50"/>
      <c r="C229" s="50"/>
      <c r="D229" s="51"/>
      <c r="E229" s="51"/>
      <c r="F229" s="51"/>
      <c r="G229" s="51"/>
      <c r="H229" s="51"/>
      <c r="I229" s="51"/>
      <c r="J229" s="51"/>
      <c r="K229" s="51"/>
      <c r="L229" s="51"/>
      <c r="M229" s="52"/>
    </row>
    <row r="230" spans="1:13" ht="15.75">
      <c r="A230" s="49"/>
      <c r="B230" s="50"/>
      <c r="C230" s="50"/>
      <c r="D230" s="51"/>
      <c r="E230" s="51"/>
      <c r="F230" s="51"/>
      <c r="G230" s="51"/>
      <c r="H230" s="51"/>
      <c r="I230" s="51"/>
      <c r="J230" s="51"/>
      <c r="K230" s="51"/>
      <c r="L230" s="51"/>
      <c r="M230" s="52"/>
    </row>
    <row r="231" spans="1:13" ht="15.75">
      <c r="A231" s="49"/>
      <c r="B231" s="50"/>
      <c r="C231" s="50"/>
      <c r="D231" s="51"/>
      <c r="E231" s="51"/>
      <c r="F231" s="51"/>
      <c r="G231" s="51"/>
      <c r="H231" s="51"/>
      <c r="I231" s="51"/>
      <c r="J231" s="51"/>
      <c r="K231" s="51"/>
      <c r="L231" s="51"/>
      <c r="M231" s="52"/>
    </row>
    <row r="232" spans="1:13" ht="15.75">
      <c r="A232" s="49"/>
      <c r="B232" s="50"/>
      <c r="C232" s="50"/>
      <c r="D232" s="51"/>
      <c r="E232" s="51"/>
      <c r="F232" s="51"/>
      <c r="G232" s="51"/>
      <c r="H232" s="51"/>
      <c r="I232" s="51"/>
      <c r="J232" s="51"/>
      <c r="K232" s="51"/>
      <c r="L232" s="51"/>
      <c r="M232" s="52"/>
    </row>
    <row r="233" spans="1:13" ht="15.75">
      <c r="A233" s="49"/>
      <c r="B233" s="50"/>
      <c r="C233" s="50"/>
      <c r="D233" s="51"/>
      <c r="E233" s="51"/>
      <c r="F233" s="51"/>
      <c r="G233" s="51"/>
      <c r="H233" s="51"/>
      <c r="I233" s="51"/>
      <c r="J233" s="51"/>
      <c r="K233" s="51"/>
      <c r="L233" s="51"/>
      <c r="M233" s="52"/>
    </row>
    <row r="234" spans="1:13" ht="15.75">
      <c r="A234" s="49"/>
      <c r="B234" s="50"/>
      <c r="C234" s="50"/>
      <c r="D234" s="51"/>
      <c r="E234" s="51"/>
      <c r="F234" s="51"/>
      <c r="G234" s="51"/>
      <c r="H234" s="51"/>
      <c r="I234" s="51"/>
      <c r="J234" s="51"/>
      <c r="K234" s="51"/>
      <c r="L234" s="51"/>
      <c r="M234" s="52"/>
    </row>
    <row r="235" spans="1:13" ht="15.75">
      <c r="A235" s="49"/>
      <c r="B235" s="50"/>
      <c r="C235" s="50"/>
      <c r="D235" s="51"/>
      <c r="E235" s="51"/>
      <c r="F235" s="51"/>
      <c r="G235" s="51"/>
      <c r="H235" s="51"/>
      <c r="I235" s="51"/>
      <c r="J235" s="51"/>
      <c r="K235" s="51"/>
      <c r="L235" s="51"/>
      <c r="M235" s="52"/>
    </row>
    <row r="236" spans="1:13" ht="15.75">
      <c r="A236" s="49"/>
      <c r="B236" s="50"/>
      <c r="C236" s="50"/>
      <c r="D236" s="51"/>
      <c r="E236" s="51"/>
      <c r="F236" s="51"/>
      <c r="G236" s="51"/>
      <c r="H236" s="51"/>
      <c r="I236" s="51"/>
      <c r="J236" s="51"/>
      <c r="K236" s="51"/>
      <c r="L236" s="51"/>
      <c r="M236" s="52"/>
    </row>
    <row r="237" spans="1:13" ht="15.75">
      <c r="A237" s="49"/>
      <c r="B237" s="50"/>
      <c r="C237" s="50"/>
      <c r="D237" s="51"/>
      <c r="E237" s="51"/>
      <c r="F237" s="51"/>
      <c r="G237" s="51"/>
      <c r="H237" s="51"/>
      <c r="I237" s="51"/>
      <c r="J237" s="51"/>
      <c r="K237" s="51"/>
      <c r="L237" s="51"/>
      <c r="M237" s="52"/>
    </row>
    <row r="238" spans="1:13" ht="15.75">
      <c r="A238" s="49"/>
      <c r="B238" s="50"/>
      <c r="C238" s="50"/>
      <c r="D238" s="51"/>
      <c r="E238" s="51"/>
      <c r="F238" s="51"/>
      <c r="G238" s="51"/>
      <c r="H238" s="51"/>
      <c r="I238" s="51"/>
      <c r="J238" s="51"/>
      <c r="K238" s="51"/>
      <c r="L238" s="51"/>
      <c r="M238" s="52"/>
    </row>
    <row r="239" spans="1:13" ht="15.75">
      <c r="A239" s="49"/>
      <c r="B239" s="50"/>
      <c r="C239" s="50"/>
      <c r="D239" s="51"/>
      <c r="E239" s="51"/>
      <c r="F239" s="51"/>
      <c r="G239" s="51"/>
      <c r="H239" s="51"/>
      <c r="I239" s="51"/>
      <c r="J239" s="51"/>
      <c r="K239" s="51"/>
      <c r="L239" s="51"/>
      <c r="M239" s="52"/>
    </row>
    <row r="240" spans="1:13" ht="15.75">
      <c r="A240" s="49"/>
      <c r="B240" s="50"/>
      <c r="C240" s="50"/>
      <c r="D240" s="51"/>
      <c r="E240" s="51"/>
      <c r="F240" s="51"/>
      <c r="G240" s="51"/>
      <c r="H240" s="51"/>
      <c r="I240" s="51"/>
      <c r="J240" s="51"/>
      <c r="K240" s="51"/>
      <c r="L240" s="51"/>
      <c r="M240" s="52"/>
    </row>
    <row r="241" spans="1:13" ht="15.75">
      <c r="A241" s="49"/>
      <c r="B241" s="50"/>
      <c r="C241" s="50"/>
      <c r="D241" s="51"/>
      <c r="E241" s="51"/>
      <c r="F241" s="51"/>
      <c r="G241" s="51"/>
      <c r="H241" s="51"/>
      <c r="I241" s="51"/>
      <c r="J241" s="51"/>
      <c r="K241" s="51"/>
      <c r="L241" s="51"/>
      <c r="M241" s="52"/>
    </row>
    <row r="242" spans="1:13" ht="15.75">
      <c r="A242" s="49"/>
      <c r="B242" s="50"/>
      <c r="C242" s="50"/>
      <c r="D242" s="51"/>
      <c r="E242" s="51"/>
      <c r="F242" s="51"/>
      <c r="G242" s="51"/>
      <c r="H242" s="51"/>
      <c r="I242" s="51"/>
      <c r="J242" s="51"/>
      <c r="K242" s="51"/>
      <c r="L242" s="51"/>
      <c r="M242" s="52"/>
    </row>
    <row r="243" spans="1:13" ht="15.75">
      <c r="A243" s="49"/>
      <c r="B243" s="50"/>
      <c r="C243" s="50"/>
      <c r="D243" s="51"/>
      <c r="E243" s="51"/>
      <c r="F243" s="51"/>
      <c r="G243" s="51"/>
      <c r="H243" s="51"/>
      <c r="I243" s="51"/>
      <c r="J243" s="51"/>
      <c r="K243" s="51"/>
      <c r="L243" s="51"/>
      <c r="M243" s="52"/>
    </row>
    <row r="244" spans="1:13" ht="15.75">
      <c r="A244" s="49"/>
      <c r="B244" s="50"/>
      <c r="C244" s="50"/>
      <c r="D244" s="51"/>
      <c r="E244" s="51"/>
      <c r="F244" s="51"/>
      <c r="G244" s="51"/>
      <c r="H244" s="51"/>
      <c r="I244" s="51"/>
      <c r="J244" s="51"/>
      <c r="K244" s="51"/>
      <c r="L244" s="51"/>
      <c r="M244" s="52"/>
    </row>
    <row r="245" spans="1:13" ht="15.75">
      <c r="A245" s="49"/>
      <c r="B245" s="50"/>
      <c r="C245" s="50"/>
      <c r="D245" s="51"/>
      <c r="E245" s="51"/>
      <c r="F245" s="51"/>
      <c r="G245" s="51"/>
      <c r="H245" s="51"/>
      <c r="I245" s="51"/>
      <c r="J245" s="51"/>
      <c r="K245" s="51"/>
      <c r="L245" s="51"/>
      <c r="M245" s="52"/>
    </row>
    <row r="246" spans="1:13" ht="15.75">
      <c r="A246" s="49"/>
      <c r="B246" s="50"/>
      <c r="C246" s="50"/>
      <c r="D246" s="51"/>
      <c r="E246" s="51"/>
      <c r="F246" s="51"/>
      <c r="G246" s="51"/>
      <c r="H246" s="51"/>
      <c r="I246" s="51"/>
      <c r="J246" s="51"/>
      <c r="K246" s="51"/>
      <c r="L246" s="51"/>
      <c r="M246" s="52"/>
    </row>
    <row r="247" spans="1:13" ht="15.75">
      <c r="A247" s="49"/>
      <c r="B247" s="50"/>
      <c r="C247" s="50"/>
      <c r="D247" s="51"/>
      <c r="E247" s="51"/>
      <c r="F247" s="51"/>
      <c r="G247" s="51"/>
      <c r="H247" s="51"/>
      <c r="I247" s="51"/>
      <c r="J247" s="51"/>
      <c r="K247" s="51"/>
      <c r="L247" s="51"/>
      <c r="M247" s="52"/>
    </row>
    <row r="248" spans="1:13" ht="15.75">
      <c r="A248" s="49"/>
      <c r="B248" s="50"/>
      <c r="C248" s="50"/>
      <c r="D248" s="51"/>
      <c r="E248" s="51"/>
      <c r="F248" s="51"/>
      <c r="G248" s="51"/>
      <c r="H248" s="51"/>
      <c r="I248" s="51"/>
      <c r="J248" s="51"/>
      <c r="K248" s="51"/>
      <c r="L248" s="51"/>
      <c r="M248" s="52"/>
    </row>
    <row r="249" spans="1:13" ht="15.75">
      <c r="A249" s="49"/>
      <c r="B249" s="50"/>
      <c r="C249" s="50"/>
      <c r="D249" s="51"/>
      <c r="E249" s="51"/>
      <c r="F249" s="51"/>
      <c r="G249" s="51"/>
      <c r="H249" s="51"/>
      <c r="I249" s="51"/>
      <c r="J249" s="51"/>
      <c r="K249" s="51"/>
      <c r="L249" s="51"/>
      <c r="M249" s="52"/>
    </row>
    <row r="250" spans="1:13" ht="15.75">
      <c r="A250" s="49"/>
      <c r="B250" s="50"/>
      <c r="C250" s="50"/>
      <c r="D250" s="51"/>
      <c r="E250" s="51"/>
      <c r="F250" s="51"/>
      <c r="G250" s="51"/>
      <c r="H250" s="51"/>
      <c r="I250" s="51"/>
      <c r="J250" s="51"/>
      <c r="K250" s="51"/>
      <c r="L250" s="51"/>
      <c r="M250" s="52"/>
    </row>
    <row r="251" spans="1:13" ht="15.75">
      <c r="A251" s="49"/>
      <c r="B251" s="50"/>
      <c r="C251" s="50"/>
      <c r="D251" s="51"/>
      <c r="E251" s="51"/>
      <c r="F251" s="51"/>
      <c r="G251" s="51"/>
      <c r="H251" s="51"/>
      <c r="I251" s="51"/>
      <c r="J251" s="51"/>
      <c r="K251" s="51"/>
      <c r="L251" s="51"/>
      <c r="M251" s="52"/>
    </row>
    <row r="252" spans="1:13" ht="15.75">
      <c r="A252" s="49"/>
      <c r="B252" s="50"/>
      <c r="C252" s="50"/>
      <c r="D252" s="51"/>
      <c r="E252" s="51"/>
      <c r="F252" s="51"/>
      <c r="G252" s="51"/>
      <c r="H252" s="51"/>
      <c r="I252" s="51"/>
      <c r="J252" s="51"/>
      <c r="K252" s="51"/>
      <c r="L252" s="51"/>
      <c r="M252" s="52"/>
    </row>
    <row r="253" spans="1:13" ht="15.75">
      <c r="A253" s="49"/>
      <c r="B253" s="50"/>
      <c r="C253" s="50"/>
      <c r="D253" s="51"/>
      <c r="E253" s="51"/>
      <c r="F253" s="51"/>
      <c r="G253" s="51"/>
      <c r="H253" s="51"/>
      <c r="I253" s="51"/>
      <c r="J253" s="51"/>
      <c r="K253" s="51"/>
      <c r="L253" s="51"/>
      <c r="M253" s="52"/>
    </row>
    <row r="254" spans="1:13" ht="15.75">
      <c r="A254" s="49"/>
      <c r="B254" s="50"/>
      <c r="C254" s="50"/>
      <c r="D254" s="51"/>
      <c r="E254" s="51"/>
      <c r="F254" s="51"/>
      <c r="G254" s="51"/>
      <c r="H254" s="51"/>
      <c r="I254" s="51"/>
      <c r="J254" s="51"/>
      <c r="K254" s="51"/>
      <c r="L254" s="51"/>
      <c r="M254" s="52"/>
    </row>
    <row r="255" spans="1:13" ht="15.75">
      <c r="A255" s="49"/>
      <c r="B255" s="50"/>
      <c r="C255" s="50"/>
      <c r="D255" s="51"/>
      <c r="E255" s="51"/>
      <c r="F255" s="51"/>
      <c r="G255" s="51"/>
      <c r="H255" s="51"/>
      <c r="I255" s="51"/>
      <c r="J255" s="51"/>
      <c r="K255" s="51"/>
      <c r="L255" s="51"/>
      <c r="M255" s="52"/>
    </row>
    <row r="256" spans="1:13" ht="15.75">
      <c r="A256" s="49"/>
      <c r="B256" s="50"/>
      <c r="C256" s="50"/>
      <c r="D256" s="51"/>
      <c r="E256" s="51"/>
      <c r="F256" s="51"/>
      <c r="G256" s="51"/>
      <c r="H256" s="51"/>
      <c r="I256" s="51"/>
      <c r="J256" s="51"/>
      <c r="K256" s="51"/>
      <c r="L256" s="51"/>
      <c r="M256" s="52"/>
    </row>
    <row r="257" spans="1:13" ht="15.75">
      <c r="A257" s="49"/>
      <c r="B257" s="50"/>
      <c r="C257" s="50"/>
      <c r="D257" s="51"/>
      <c r="E257" s="51"/>
      <c r="F257" s="51"/>
      <c r="G257" s="51"/>
      <c r="H257" s="51"/>
      <c r="I257" s="51"/>
      <c r="J257" s="51"/>
      <c r="K257" s="51"/>
      <c r="L257" s="51"/>
      <c r="M257" s="52"/>
    </row>
    <row r="258" spans="1:13" ht="15.75">
      <c r="A258" s="49"/>
      <c r="B258" s="50"/>
      <c r="C258" s="50"/>
      <c r="D258" s="51"/>
      <c r="E258" s="51"/>
      <c r="F258" s="51"/>
      <c r="G258" s="51"/>
      <c r="H258" s="51"/>
      <c r="I258" s="51"/>
      <c r="J258" s="51"/>
      <c r="K258" s="51"/>
      <c r="L258" s="51"/>
      <c r="M258" s="52"/>
    </row>
    <row r="259" spans="1:13" ht="15.75">
      <c r="A259" s="49"/>
      <c r="B259" s="50"/>
      <c r="C259" s="50"/>
      <c r="D259" s="51"/>
      <c r="E259" s="51"/>
      <c r="F259" s="51"/>
      <c r="G259" s="51"/>
      <c r="H259" s="51"/>
      <c r="I259" s="51"/>
      <c r="J259" s="51"/>
      <c r="K259" s="51"/>
      <c r="L259" s="51"/>
      <c r="M259" s="52"/>
    </row>
    <row r="260" spans="1:13" ht="15.75">
      <c r="A260" s="49"/>
      <c r="B260" s="50"/>
      <c r="C260" s="50"/>
      <c r="D260" s="51"/>
      <c r="E260" s="51"/>
      <c r="F260" s="51"/>
      <c r="G260" s="51"/>
      <c r="H260" s="51"/>
      <c r="I260" s="51"/>
      <c r="J260" s="51"/>
      <c r="K260" s="51"/>
      <c r="L260" s="51"/>
      <c r="M260" s="52"/>
    </row>
    <row r="261" spans="1:13" ht="15.75">
      <c r="A261" s="49"/>
      <c r="B261" s="50"/>
      <c r="C261" s="50"/>
      <c r="D261" s="51"/>
      <c r="E261" s="51"/>
      <c r="F261" s="51"/>
      <c r="G261" s="51"/>
      <c r="H261" s="51"/>
      <c r="I261" s="51"/>
      <c r="J261" s="51"/>
      <c r="K261" s="51"/>
      <c r="L261" s="51"/>
      <c r="M261" s="52"/>
    </row>
    <row r="262" spans="1:13" ht="15.75">
      <c r="A262" s="49"/>
      <c r="B262" s="50"/>
      <c r="C262" s="50"/>
      <c r="D262" s="51"/>
      <c r="E262" s="51"/>
      <c r="F262" s="51"/>
      <c r="G262" s="51"/>
      <c r="H262" s="51"/>
      <c r="I262" s="51"/>
      <c r="J262" s="51"/>
      <c r="K262" s="51"/>
      <c r="L262" s="51"/>
      <c r="M262" s="52"/>
    </row>
    <row r="263" spans="1:13" ht="15.75">
      <c r="A263" s="49"/>
      <c r="B263" s="50"/>
      <c r="C263" s="50"/>
      <c r="D263" s="51"/>
      <c r="E263" s="51"/>
      <c r="F263" s="51"/>
      <c r="G263" s="51"/>
      <c r="H263" s="51"/>
      <c r="I263" s="51"/>
      <c r="J263" s="51"/>
      <c r="K263" s="51"/>
      <c r="L263" s="51"/>
      <c r="M263" s="52"/>
    </row>
    <row r="264" spans="1:13" ht="15.75">
      <c r="A264" s="49"/>
      <c r="B264" s="50"/>
      <c r="C264" s="50"/>
      <c r="D264" s="51"/>
      <c r="E264" s="51"/>
      <c r="F264" s="51"/>
      <c r="G264" s="51"/>
      <c r="H264" s="51"/>
      <c r="I264" s="51"/>
      <c r="J264" s="51"/>
      <c r="K264" s="51"/>
      <c r="L264" s="51"/>
      <c r="M264" s="52"/>
    </row>
    <row r="265" spans="1:13" ht="15.75">
      <c r="A265" s="49"/>
      <c r="B265" s="50"/>
      <c r="C265" s="50"/>
      <c r="D265" s="51"/>
      <c r="E265" s="51"/>
      <c r="F265" s="51"/>
      <c r="G265" s="51"/>
      <c r="H265" s="51"/>
      <c r="I265" s="51"/>
      <c r="J265" s="51"/>
      <c r="K265" s="51"/>
      <c r="L265" s="51"/>
      <c r="M265" s="52"/>
    </row>
    <row r="266" spans="1:13" ht="15.75">
      <c r="A266" s="49"/>
      <c r="B266" s="50"/>
      <c r="C266" s="50"/>
      <c r="D266" s="51"/>
      <c r="E266" s="51"/>
      <c r="F266" s="51"/>
      <c r="G266" s="51"/>
      <c r="H266" s="51"/>
      <c r="I266" s="51"/>
      <c r="J266" s="51"/>
      <c r="K266" s="51"/>
      <c r="L266" s="51"/>
      <c r="M266" s="52"/>
    </row>
    <row r="267" spans="1:13" ht="15.75">
      <c r="A267" s="49"/>
      <c r="B267" s="50"/>
      <c r="C267" s="50"/>
      <c r="D267" s="51"/>
      <c r="E267" s="51"/>
      <c r="F267" s="51"/>
      <c r="G267" s="51"/>
      <c r="H267" s="51"/>
      <c r="I267" s="51"/>
      <c r="J267" s="51"/>
      <c r="K267" s="51"/>
      <c r="L267" s="51"/>
      <c r="M267" s="52"/>
    </row>
    <row r="268" spans="1:13" ht="15.75">
      <c r="A268" s="49"/>
      <c r="B268" s="50"/>
      <c r="C268" s="50"/>
      <c r="D268" s="51"/>
      <c r="E268" s="51"/>
      <c r="F268" s="51"/>
      <c r="G268" s="51"/>
      <c r="H268" s="51"/>
      <c r="I268" s="51"/>
      <c r="J268" s="51"/>
      <c r="K268" s="51"/>
      <c r="L268" s="51"/>
      <c r="M268" s="52"/>
    </row>
    <row r="269" spans="1:13" ht="15.75">
      <c r="A269" s="49"/>
      <c r="B269" s="50"/>
      <c r="C269" s="50"/>
      <c r="D269" s="51"/>
      <c r="E269" s="51"/>
      <c r="F269" s="51"/>
      <c r="G269" s="51"/>
      <c r="H269" s="51"/>
      <c r="I269" s="51"/>
      <c r="J269" s="51"/>
      <c r="K269" s="51"/>
      <c r="L269" s="51"/>
      <c r="M269" s="52"/>
    </row>
    <row r="270" spans="1:13" ht="15.75">
      <c r="A270" s="49"/>
      <c r="B270" s="50"/>
      <c r="C270" s="50"/>
      <c r="D270" s="51"/>
      <c r="E270" s="51"/>
      <c r="F270" s="51"/>
      <c r="G270" s="51"/>
      <c r="H270" s="51"/>
      <c r="I270" s="51"/>
      <c r="J270" s="51"/>
      <c r="K270" s="51"/>
      <c r="L270" s="51"/>
      <c r="M270" s="52"/>
    </row>
    <row r="271" spans="1:13" ht="15.75">
      <c r="A271" s="49"/>
      <c r="B271" s="50"/>
      <c r="C271" s="50"/>
      <c r="D271" s="51"/>
      <c r="E271" s="51"/>
      <c r="F271" s="51"/>
      <c r="G271" s="51"/>
      <c r="H271" s="51"/>
      <c r="I271" s="51"/>
      <c r="J271" s="51"/>
      <c r="K271" s="51"/>
      <c r="L271" s="51"/>
      <c r="M271" s="52"/>
    </row>
    <row r="272" spans="1:13" ht="15.75">
      <c r="A272" s="49"/>
      <c r="B272" s="50"/>
      <c r="C272" s="50"/>
      <c r="D272" s="51"/>
      <c r="E272" s="51"/>
      <c r="F272" s="51"/>
      <c r="G272" s="51"/>
      <c r="H272" s="51"/>
      <c r="I272" s="51"/>
      <c r="J272" s="51"/>
      <c r="K272" s="51"/>
      <c r="L272" s="51"/>
      <c r="M272" s="52"/>
    </row>
    <row r="273" spans="1:13" ht="15.75">
      <c r="A273" s="49"/>
      <c r="B273" s="50"/>
      <c r="C273" s="50"/>
      <c r="D273" s="51"/>
      <c r="E273" s="51"/>
      <c r="F273" s="51"/>
      <c r="G273" s="51"/>
      <c r="H273" s="51"/>
      <c r="I273" s="51"/>
      <c r="J273" s="51"/>
      <c r="K273" s="51"/>
      <c r="L273" s="51"/>
      <c r="M273" s="52"/>
    </row>
    <row r="274" spans="1:13" ht="15.75">
      <c r="A274" s="49"/>
      <c r="B274" s="50"/>
      <c r="C274" s="50"/>
      <c r="D274" s="51"/>
      <c r="E274" s="51"/>
      <c r="F274" s="51"/>
      <c r="G274" s="51"/>
      <c r="H274" s="51"/>
      <c r="I274" s="51"/>
      <c r="J274" s="51"/>
      <c r="K274" s="51"/>
      <c r="L274" s="51"/>
      <c r="M274" s="52"/>
    </row>
    <row r="275" spans="1:13" ht="15.75">
      <c r="A275" s="49"/>
      <c r="B275" s="50"/>
      <c r="C275" s="50"/>
      <c r="D275" s="51"/>
      <c r="E275" s="51"/>
      <c r="F275" s="51"/>
      <c r="G275" s="51"/>
      <c r="H275" s="51"/>
      <c r="I275" s="51"/>
      <c r="J275" s="51"/>
      <c r="K275" s="51"/>
      <c r="L275" s="51"/>
      <c r="M275" s="52"/>
    </row>
    <row r="276" spans="1:13" ht="15.75">
      <c r="A276" s="49"/>
      <c r="B276" s="50"/>
      <c r="C276" s="50"/>
      <c r="D276" s="51"/>
      <c r="E276" s="51"/>
      <c r="F276" s="51"/>
      <c r="G276" s="51"/>
      <c r="H276" s="51"/>
      <c r="I276" s="51"/>
      <c r="J276" s="51"/>
      <c r="K276" s="51"/>
      <c r="L276" s="51"/>
      <c r="M276" s="52"/>
    </row>
    <row r="277" spans="1:13" ht="15.75">
      <c r="A277" s="49"/>
      <c r="B277" s="50"/>
      <c r="C277" s="50"/>
      <c r="D277" s="51"/>
      <c r="E277" s="51"/>
      <c r="F277" s="51"/>
      <c r="G277" s="51"/>
      <c r="H277" s="51"/>
      <c r="I277" s="51"/>
      <c r="J277" s="51"/>
      <c r="K277" s="51"/>
      <c r="L277" s="51"/>
      <c r="M277" s="52"/>
    </row>
    <row r="278" spans="1:13" ht="15.75">
      <c r="A278" s="49"/>
      <c r="B278" s="50"/>
      <c r="C278" s="50"/>
      <c r="D278" s="51"/>
      <c r="E278" s="51"/>
      <c r="F278" s="51"/>
      <c r="G278" s="51"/>
      <c r="H278" s="51"/>
      <c r="I278" s="51"/>
      <c r="J278" s="51"/>
      <c r="K278" s="51"/>
      <c r="L278" s="51"/>
      <c r="M278" s="52"/>
    </row>
    <row r="279" spans="1:13" ht="15.75">
      <c r="A279" s="49"/>
      <c r="B279" s="50"/>
      <c r="C279" s="50"/>
      <c r="D279" s="51"/>
      <c r="E279" s="51"/>
      <c r="F279" s="51"/>
      <c r="G279" s="51"/>
      <c r="H279" s="51"/>
      <c r="I279" s="51"/>
      <c r="J279" s="51"/>
      <c r="K279" s="51"/>
      <c r="L279" s="51"/>
      <c r="M279" s="52"/>
    </row>
    <row r="280" spans="1:13" ht="15.75">
      <c r="A280" s="49"/>
      <c r="B280" s="50"/>
      <c r="C280" s="50"/>
      <c r="D280" s="51"/>
      <c r="E280" s="51"/>
      <c r="F280" s="51"/>
      <c r="G280" s="51"/>
      <c r="H280" s="51"/>
      <c r="I280" s="51"/>
      <c r="J280" s="51"/>
      <c r="K280" s="51"/>
      <c r="L280" s="51"/>
      <c r="M280" s="52"/>
    </row>
    <row r="281" spans="1:13" ht="15.75">
      <c r="A281" s="49"/>
      <c r="B281" s="50"/>
      <c r="C281" s="50"/>
      <c r="D281" s="51"/>
      <c r="E281" s="51"/>
      <c r="F281" s="51"/>
      <c r="G281" s="51"/>
      <c r="H281" s="51"/>
      <c r="I281" s="51"/>
      <c r="J281" s="51"/>
      <c r="K281" s="51"/>
      <c r="L281" s="51"/>
      <c r="M281" s="52"/>
    </row>
    <row r="282" spans="1:13" ht="15.75">
      <c r="A282" s="49"/>
      <c r="B282" s="50"/>
      <c r="C282" s="50"/>
      <c r="D282" s="51"/>
      <c r="E282" s="51"/>
      <c r="F282" s="51"/>
      <c r="G282" s="51"/>
      <c r="H282" s="51"/>
      <c r="I282" s="51"/>
      <c r="J282" s="51"/>
      <c r="K282" s="51"/>
      <c r="L282" s="51"/>
      <c r="M282" s="52"/>
    </row>
    <row r="283" spans="1:13" ht="15.75">
      <c r="A283" s="49"/>
      <c r="B283" s="50"/>
      <c r="C283" s="50"/>
      <c r="D283" s="51"/>
      <c r="E283" s="51"/>
      <c r="F283" s="51"/>
      <c r="G283" s="51"/>
      <c r="H283" s="51"/>
      <c r="I283" s="51"/>
      <c r="J283" s="51"/>
      <c r="K283" s="51"/>
      <c r="L283" s="51"/>
      <c r="M283" s="52"/>
    </row>
    <row r="284" spans="1:13" ht="15.75">
      <c r="A284" s="49"/>
      <c r="B284" s="50"/>
      <c r="C284" s="50"/>
      <c r="D284" s="51"/>
      <c r="E284" s="51"/>
      <c r="F284" s="51"/>
      <c r="G284" s="51"/>
      <c r="H284" s="51"/>
      <c r="I284" s="51"/>
      <c r="J284" s="51"/>
      <c r="K284" s="51"/>
      <c r="L284" s="51"/>
      <c r="M284" s="52"/>
    </row>
    <row r="285" spans="1:13" ht="15.75">
      <c r="A285" s="49"/>
      <c r="B285" s="50"/>
      <c r="C285" s="50"/>
      <c r="D285" s="51"/>
      <c r="E285" s="51"/>
      <c r="F285" s="51"/>
      <c r="G285" s="51"/>
      <c r="H285" s="51"/>
      <c r="I285" s="51"/>
      <c r="J285" s="51"/>
      <c r="K285" s="51"/>
      <c r="L285" s="51"/>
      <c r="M285" s="52"/>
    </row>
    <row r="286" spans="1:13" ht="15.75">
      <c r="A286" s="49"/>
      <c r="B286" s="50"/>
      <c r="C286" s="50"/>
      <c r="D286" s="51"/>
      <c r="E286" s="51"/>
      <c r="F286" s="51"/>
      <c r="G286" s="51"/>
      <c r="H286" s="51"/>
      <c r="I286" s="51"/>
      <c r="J286" s="51"/>
      <c r="K286" s="51"/>
      <c r="L286" s="51"/>
      <c r="M286" s="52"/>
    </row>
    <row r="287" spans="1:13" ht="15.75">
      <c r="A287" s="49"/>
      <c r="B287" s="50"/>
      <c r="C287" s="50"/>
      <c r="D287" s="51"/>
      <c r="E287" s="51"/>
      <c r="F287" s="51"/>
      <c r="G287" s="51"/>
      <c r="H287" s="51"/>
      <c r="I287" s="51"/>
      <c r="J287" s="51"/>
      <c r="K287" s="51"/>
      <c r="L287" s="51"/>
      <c r="M287" s="52"/>
    </row>
    <row r="288" spans="1:13" ht="15.75">
      <c r="A288" s="49"/>
      <c r="B288" s="50"/>
      <c r="C288" s="50"/>
      <c r="D288" s="51"/>
      <c r="E288" s="51"/>
      <c r="F288" s="51"/>
      <c r="G288" s="51"/>
      <c r="H288" s="51"/>
      <c r="I288" s="51"/>
      <c r="J288" s="51"/>
      <c r="K288" s="51"/>
      <c r="L288" s="51"/>
      <c r="M288" s="52"/>
    </row>
    <row r="289" spans="1:13" ht="15.75">
      <c r="A289" s="49"/>
      <c r="B289" s="50"/>
      <c r="C289" s="50"/>
      <c r="D289" s="51"/>
      <c r="E289" s="51"/>
      <c r="F289" s="51"/>
      <c r="G289" s="51"/>
      <c r="H289" s="51"/>
      <c r="I289" s="51"/>
      <c r="J289" s="51"/>
      <c r="K289" s="51"/>
      <c r="L289" s="51"/>
      <c r="M289" s="52"/>
    </row>
    <row r="290" spans="1:13" ht="15.75">
      <c r="A290" s="49"/>
      <c r="B290" s="50"/>
      <c r="C290" s="50"/>
      <c r="D290" s="51"/>
      <c r="E290" s="51"/>
      <c r="F290" s="51"/>
      <c r="G290" s="51"/>
      <c r="H290" s="51"/>
      <c r="I290" s="51"/>
      <c r="J290" s="51"/>
      <c r="K290" s="51"/>
      <c r="L290" s="51"/>
      <c r="M290" s="52"/>
    </row>
    <row r="291" spans="1:13" ht="15.75">
      <c r="A291" s="49"/>
      <c r="B291" s="50"/>
      <c r="C291" s="50"/>
      <c r="D291" s="51"/>
      <c r="E291" s="51"/>
      <c r="F291" s="51"/>
      <c r="G291" s="51"/>
      <c r="H291" s="51"/>
      <c r="I291" s="51"/>
      <c r="J291" s="51"/>
      <c r="K291" s="51"/>
      <c r="L291" s="51"/>
      <c r="M291" s="52"/>
    </row>
    <row r="292" spans="1:13" ht="15.75">
      <c r="A292" s="49"/>
      <c r="B292" s="50"/>
      <c r="C292" s="50"/>
      <c r="D292" s="51"/>
      <c r="E292" s="51"/>
      <c r="F292" s="51"/>
      <c r="G292" s="51"/>
      <c r="H292" s="51"/>
      <c r="I292" s="51"/>
      <c r="J292" s="51"/>
      <c r="K292" s="51"/>
      <c r="L292" s="51"/>
      <c r="M292" s="52"/>
    </row>
    <row r="293" spans="1:13" ht="15.75">
      <c r="A293" s="49"/>
      <c r="B293" s="50"/>
      <c r="C293" s="50"/>
      <c r="D293" s="51"/>
      <c r="E293" s="51"/>
      <c r="F293" s="51"/>
      <c r="G293" s="51"/>
      <c r="H293" s="51"/>
      <c r="I293" s="51"/>
      <c r="J293" s="51"/>
      <c r="K293" s="51"/>
      <c r="L293" s="51"/>
      <c r="M293" s="52"/>
    </row>
    <row r="294" spans="1:13" ht="15.75">
      <c r="A294" s="49"/>
      <c r="B294" s="50"/>
      <c r="C294" s="50"/>
      <c r="D294" s="51"/>
      <c r="E294" s="51"/>
      <c r="F294" s="51"/>
      <c r="G294" s="51"/>
      <c r="H294" s="51"/>
      <c r="I294" s="51"/>
      <c r="J294" s="51"/>
      <c r="K294" s="51"/>
      <c r="L294" s="51"/>
      <c r="M294" s="52"/>
    </row>
  </sheetData>
  <sheetProtection selectLockedCells="1" selectUnlockedCells="1"/>
  <mergeCells count="13">
    <mergeCell ref="J6:K6"/>
    <mergeCell ref="L6:M6"/>
    <mergeCell ref="B8:C8"/>
    <mergeCell ref="A6:A7"/>
    <mergeCell ref="B6:C7"/>
    <mergeCell ref="A1:L1"/>
    <mergeCell ref="A2:M2"/>
    <mergeCell ref="A3:M3"/>
    <mergeCell ref="A4:M4"/>
    <mergeCell ref="A5:L5"/>
    <mergeCell ref="D6:E6"/>
    <mergeCell ref="H6:I6"/>
    <mergeCell ref="F6:G6"/>
  </mergeCells>
  <printOptions/>
  <pageMargins left="0.2755905511811024" right="0.2362204724409449" top="0.5905511811023623" bottom="0.3937007874015748" header="0.5118110236220472" footer="0.1968503937007874"/>
  <pageSetup fitToHeight="1000" fitToWidth="1" horizontalDpi="300" verticalDpi="300" orientation="landscape" paperSize="9" scale="61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</cp:lastModifiedBy>
  <cp:lastPrinted>2019-10-09T11:11:11Z</cp:lastPrinted>
  <dcterms:created xsi:type="dcterms:W3CDTF">1996-10-08T23:32:33Z</dcterms:created>
  <dcterms:modified xsi:type="dcterms:W3CDTF">2019-10-09T12:02:47Z</dcterms:modified>
  <cp:category/>
  <cp:version/>
  <cp:contentType/>
  <cp:contentStatus/>
</cp:coreProperties>
</file>